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as04\Dpto_Sociedad_Civil\Ley de Donaciones Sociales\MDS Banco de Proyectos\Reporte Donaciones Consolidado\Banco de Proyectos Ley 21.015\"/>
    </mc:Choice>
  </mc:AlternateContent>
  <xr:revisionPtr revIDLastSave="0" documentId="13_ncr:1_{598D7656-EB48-471E-B424-E1245E8BC8DC}" xr6:coauthVersionLast="47" xr6:coauthVersionMax="47" xr10:uidLastSave="{00000000-0000-0000-0000-000000000000}"/>
  <bookViews>
    <workbookView xWindow="-120" yWindow="-120" windowWidth="24240" windowHeight="13140" xr2:uid="{00000000-000D-0000-FFFF-FFFF00000000}"/>
  </bookViews>
  <sheets>
    <sheet name="Donaciones 2024" sheetId="1" r:id="rId1"/>
    <sheet name="Proyectos" sheetId="2" r:id="rId2"/>
  </sheets>
  <externalReferences>
    <externalReference r:id="rId3"/>
  </externalReferences>
  <definedNames>
    <definedName name="_xlnm._FilterDatabase" localSheetId="0" hidden="1">'Donaciones 2024'!$A$1:$L$429</definedName>
    <definedName name="_xlnm._FilterDatabase" localSheetId="1" hidden="1">Proyectos!$C$1:$Z$115</definedName>
    <definedName name="carencia">#REF!</definedName>
    <definedName name="CARENCIA_COMPLETO">Proyectos!$C$1:$Z$1</definedName>
    <definedName name="data">#REF!</definedName>
    <definedName name="ds">#REF!</definedName>
    <definedName name="PEG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15" i="2" l="1"/>
  <c r="BI115" i="2"/>
  <c r="BH115" i="2"/>
  <c r="BG115" i="2"/>
  <c r="BF115" i="2"/>
  <c r="BE115" i="2"/>
  <c r="BD115" i="2"/>
  <c r="BC115" i="2"/>
  <c r="BB115" i="2"/>
  <c r="BA115" i="2"/>
  <c r="AZ115" i="2"/>
  <c r="AY115" i="2"/>
  <c r="AX115" i="2"/>
  <c r="AW115" i="2"/>
  <c r="AV115" i="2"/>
  <c r="AU115" i="2"/>
  <c r="AT115" i="2" a="1"/>
  <c r="AT115" i="2" s="1"/>
  <c r="AS115" i="2" a="1"/>
  <c r="AS115" i="2" s="1"/>
  <c r="AH115" i="2"/>
  <c r="AG115" i="2"/>
  <c r="AF115" i="2"/>
  <c r="AC115" i="2"/>
  <c r="AB115" i="2"/>
  <c r="V115" i="2"/>
  <c r="A115" i="2"/>
  <c r="BJ114" i="2"/>
  <c r="BI114" i="2"/>
  <c r="BH114" i="2"/>
  <c r="BG114" i="2"/>
  <c r="BF114" i="2"/>
  <c r="BE114" i="2"/>
  <c r="BD114" i="2"/>
  <c r="BC114" i="2"/>
  <c r="BB114" i="2"/>
  <c r="BA114" i="2"/>
  <c r="AZ114" i="2"/>
  <c r="AY114" i="2"/>
  <c r="AX114" i="2"/>
  <c r="AW114" i="2"/>
  <c r="AV114" i="2"/>
  <c r="AU114" i="2"/>
  <c r="AT114" i="2" a="1"/>
  <c r="AT114" i="2" s="1"/>
  <c r="AS114" i="2" a="1"/>
  <c r="AS114" i="2" s="1"/>
  <c r="AH114" i="2"/>
  <c r="AG114" i="2"/>
  <c r="AF114" i="2"/>
  <c r="AJ114" i="2" s="1"/>
  <c r="AK114" i="2" s="1"/>
  <c r="AC114" i="2"/>
  <c r="AB114" i="2"/>
  <c r="V114" i="2"/>
  <c r="A114" i="2"/>
  <c r="BJ113" i="2"/>
  <c r="BI113" i="2"/>
  <c r="BH113" i="2"/>
  <c r="BG113" i="2"/>
  <c r="BF113" i="2"/>
  <c r="BE113" i="2"/>
  <c r="BD113" i="2"/>
  <c r="BC113" i="2"/>
  <c r="BB113" i="2"/>
  <c r="BA113" i="2"/>
  <c r="AZ113" i="2"/>
  <c r="AY113" i="2"/>
  <c r="AX113" i="2"/>
  <c r="AW113" i="2"/>
  <c r="AV113" i="2"/>
  <c r="AU113" i="2"/>
  <c r="AT113" i="2" a="1"/>
  <c r="AT113" i="2" s="1"/>
  <c r="AS113" i="2" a="1"/>
  <c r="AS113" i="2" s="1"/>
  <c r="AH113" i="2"/>
  <c r="AG113" i="2"/>
  <c r="AF113" i="2"/>
  <c r="AJ113" i="2" s="1"/>
  <c r="AK113" i="2" s="1"/>
  <c r="AC113" i="2"/>
  <c r="AB113" i="2"/>
  <c r="V113" i="2"/>
  <c r="A113" i="2"/>
  <c r="BJ112" i="2"/>
  <c r="BI112" i="2"/>
  <c r="BH112" i="2"/>
  <c r="BG112" i="2"/>
  <c r="BF112" i="2"/>
  <c r="BE112" i="2"/>
  <c r="BD112" i="2"/>
  <c r="BC112" i="2"/>
  <c r="BB112" i="2"/>
  <c r="BA112" i="2"/>
  <c r="AZ112" i="2"/>
  <c r="AY112" i="2"/>
  <c r="AX112" i="2"/>
  <c r="AW112" i="2"/>
  <c r="AV112" i="2"/>
  <c r="AU112" i="2"/>
  <c r="AT112" i="2" a="1"/>
  <c r="AT112" i="2" s="1"/>
  <c r="AS112" i="2" a="1"/>
  <c r="AS112" i="2" s="1"/>
  <c r="AH112" i="2"/>
  <c r="AG112" i="2"/>
  <c r="AF112" i="2"/>
  <c r="AJ112" i="2" s="1"/>
  <c r="AK112" i="2" s="1"/>
  <c r="AC112" i="2"/>
  <c r="AB112" i="2"/>
  <c r="V112" i="2"/>
  <c r="A112" i="2"/>
  <c r="BJ111" i="2"/>
  <c r="BI111" i="2"/>
  <c r="BH111" i="2"/>
  <c r="BG111" i="2"/>
  <c r="BF111" i="2"/>
  <c r="BE111" i="2"/>
  <c r="BD111" i="2"/>
  <c r="BC111" i="2"/>
  <c r="BB111" i="2"/>
  <c r="BA111" i="2"/>
  <c r="AZ111" i="2"/>
  <c r="AY111" i="2"/>
  <c r="AX111" i="2"/>
  <c r="AW111" i="2"/>
  <c r="AV111" i="2"/>
  <c r="AU111" i="2"/>
  <c r="AT111" i="2" a="1"/>
  <c r="AT111" i="2" s="1"/>
  <c r="AS111" i="2" a="1"/>
  <c r="AS111" i="2" s="1"/>
  <c r="AH111" i="2"/>
  <c r="AG111" i="2"/>
  <c r="AF111" i="2"/>
  <c r="AC111" i="2"/>
  <c r="AB111" i="2"/>
  <c r="V111" i="2"/>
  <c r="A111" i="2"/>
  <c r="BJ110" i="2"/>
  <c r="BI110" i="2"/>
  <c r="BH110" i="2"/>
  <c r="BG110" i="2"/>
  <c r="BF110" i="2"/>
  <c r="BE110" i="2"/>
  <c r="BD110" i="2"/>
  <c r="BC110" i="2"/>
  <c r="BB110" i="2"/>
  <c r="BA110" i="2"/>
  <c r="AZ110" i="2"/>
  <c r="AY110" i="2"/>
  <c r="AX110" i="2"/>
  <c r="AW110" i="2"/>
  <c r="AV110" i="2"/>
  <c r="AU110" i="2"/>
  <c r="AT110" i="2" a="1"/>
  <c r="AT110" i="2" s="1"/>
  <c r="AS110" i="2" a="1"/>
  <c r="AS110" i="2" s="1"/>
  <c r="AH110" i="2"/>
  <c r="AG110" i="2"/>
  <c r="AF110" i="2"/>
  <c r="AJ110" i="2" s="1"/>
  <c r="AK110" i="2" s="1"/>
  <c r="AC110" i="2"/>
  <c r="AB110" i="2"/>
  <c r="V110" i="2"/>
  <c r="A110" i="2"/>
  <c r="BJ109" i="2"/>
  <c r="BI109" i="2"/>
  <c r="BH109" i="2"/>
  <c r="BG109" i="2"/>
  <c r="BF109" i="2"/>
  <c r="BE109" i="2"/>
  <c r="BD109" i="2"/>
  <c r="BC109" i="2"/>
  <c r="BB109" i="2"/>
  <c r="BA109" i="2"/>
  <c r="AZ109" i="2"/>
  <c r="AY109" i="2"/>
  <c r="AX109" i="2"/>
  <c r="AW109" i="2"/>
  <c r="AV109" i="2"/>
  <c r="AU109" i="2"/>
  <c r="AT109" i="2" a="1"/>
  <c r="AT109" i="2" s="1"/>
  <c r="AS109" i="2" a="1"/>
  <c r="AS109" i="2" s="1"/>
  <c r="AH109" i="2"/>
  <c r="AG109" i="2"/>
  <c r="AF109" i="2"/>
  <c r="AJ109" i="2" s="1"/>
  <c r="AK109" i="2" s="1"/>
  <c r="AC109" i="2"/>
  <c r="AB109" i="2"/>
  <c r="V109" i="2"/>
  <c r="A109" i="2"/>
  <c r="BJ31" i="2"/>
  <c r="BI31" i="2"/>
  <c r="BH31" i="2"/>
  <c r="BG31" i="2"/>
  <c r="BF31" i="2"/>
  <c r="BE31" i="2"/>
  <c r="BD31" i="2"/>
  <c r="BC31" i="2"/>
  <c r="BB31" i="2"/>
  <c r="BA31" i="2"/>
  <c r="AZ31" i="2"/>
  <c r="AY31" i="2"/>
  <c r="AX31" i="2"/>
  <c r="AW31" i="2"/>
  <c r="AV31" i="2"/>
  <c r="AU31" i="2"/>
  <c r="AT31" i="2" a="1"/>
  <c r="AT31" i="2" s="1"/>
  <c r="AS31" i="2" a="1"/>
  <c r="AS31" i="2" s="1"/>
  <c r="AH31" i="2"/>
  <c r="AG31" i="2"/>
  <c r="AF31" i="2"/>
  <c r="AJ31" i="2" s="1"/>
  <c r="AK31" i="2" s="1"/>
  <c r="AC31" i="2"/>
  <c r="AB31" i="2"/>
  <c r="V31" i="2"/>
  <c r="A31" i="2"/>
  <c r="BJ30" i="2"/>
  <c r="BI30" i="2"/>
  <c r="BH30" i="2"/>
  <c r="BG30" i="2"/>
  <c r="BF30" i="2"/>
  <c r="BE30" i="2"/>
  <c r="BD30" i="2"/>
  <c r="BC30" i="2"/>
  <c r="BB30" i="2"/>
  <c r="BA30" i="2"/>
  <c r="AZ30" i="2"/>
  <c r="AY30" i="2"/>
  <c r="AX30" i="2"/>
  <c r="AW30" i="2"/>
  <c r="AV30" i="2"/>
  <c r="AU30" i="2"/>
  <c r="AT30" i="2" a="1"/>
  <c r="AT30" i="2" s="1"/>
  <c r="AS30" i="2" a="1"/>
  <c r="AS30" i="2" s="1"/>
  <c r="AH30" i="2"/>
  <c r="AG30" i="2"/>
  <c r="AF30" i="2"/>
  <c r="AC30" i="2"/>
  <c r="AB30" i="2"/>
  <c r="V30" i="2"/>
  <c r="A30" i="2"/>
  <c r="BJ29" i="2"/>
  <c r="BI29" i="2"/>
  <c r="BH29" i="2"/>
  <c r="BG29" i="2"/>
  <c r="BF29" i="2"/>
  <c r="BE29" i="2"/>
  <c r="BD29" i="2"/>
  <c r="BC29" i="2"/>
  <c r="BB29" i="2"/>
  <c r="BA29" i="2"/>
  <c r="AZ29" i="2"/>
  <c r="AY29" i="2"/>
  <c r="AX29" i="2"/>
  <c r="AW29" i="2"/>
  <c r="AV29" i="2"/>
  <c r="AU29" i="2"/>
  <c r="AT29" i="2" a="1"/>
  <c r="AT29" i="2" s="1"/>
  <c r="AS29" i="2" a="1"/>
  <c r="AS29" i="2" s="1"/>
  <c r="AH29" i="2"/>
  <c r="AG29" i="2"/>
  <c r="AF29" i="2"/>
  <c r="AC29" i="2"/>
  <c r="AB29" i="2"/>
  <c r="V29" i="2"/>
  <c r="A29" i="2"/>
  <c r="BJ108" i="2"/>
  <c r="BI108" i="2"/>
  <c r="BH108" i="2"/>
  <c r="BG108" i="2"/>
  <c r="BF108" i="2"/>
  <c r="BE108" i="2"/>
  <c r="BD108" i="2"/>
  <c r="BC108" i="2"/>
  <c r="BB108" i="2"/>
  <c r="BA108" i="2"/>
  <c r="AZ108" i="2"/>
  <c r="AY108" i="2"/>
  <c r="AX108" i="2"/>
  <c r="AW108" i="2"/>
  <c r="AV108" i="2"/>
  <c r="AU108" i="2"/>
  <c r="AT108" i="2" a="1"/>
  <c r="AT108" i="2" s="1"/>
  <c r="AS108" i="2" a="1"/>
  <c r="AS108" i="2" s="1"/>
  <c r="AH108" i="2"/>
  <c r="AG108" i="2"/>
  <c r="AF108" i="2"/>
  <c r="AC108" i="2"/>
  <c r="AB108" i="2"/>
  <c r="V108" i="2"/>
  <c r="A108" i="2"/>
  <c r="BJ107" i="2"/>
  <c r="BI107" i="2"/>
  <c r="BH107" i="2"/>
  <c r="BG107" i="2"/>
  <c r="BF107" i="2"/>
  <c r="BE107" i="2"/>
  <c r="BD107" i="2"/>
  <c r="BC107" i="2"/>
  <c r="BB107" i="2"/>
  <c r="BA107" i="2"/>
  <c r="AZ107" i="2"/>
  <c r="AY107" i="2"/>
  <c r="AX107" i="2"/>
  <c r="AW107" i="2"/>
  <c r="AV107" i="2"/>
  <c r="AU107" i="2"/>
  <c r="AT107" i="2" a="1"/>
  <c r="AT107" i="2" s="1"/>
  <c r="AS107" i="2" a="1"/>
  <c r="AS107" i="2" s="1"/>
  <c r="AH107" i="2"/>
  <c r="AG107" i="2"/>
  <c r="AF107" i="2"/>
  <c r="AC107" i="2"/>
  <c r="AB107" i="2"/>
  <c r="V107" i="2"/>
  <c r="A107" i="2"/>
  <c r="BJ106" i="2"/>
  <c r="BI106" i="2"/>
  <c r="BH106" i="2"/>
  <c r="BG106" i="2"/>
  <c r="BF106" i="2"/>
  <c r="BE106" i="2"/>
  <c r="BD106" i="2"/>
  <c r="BC106" i="2"/>
  <c r="BB106" i="2"/>
  <c r="BA106" i="2"/>
  <c r="AZ106" i="2"/>
  <c r="AY106" i="2"/>
  <c r="AX106" i="2"/>
  <c r="AW106" i="2"/>
  <c r="AV106" i="2"/>
  <c r="AU106" i="2"/>
  <c r="AT106" i="2" a="1"/>
  <c r="AT106" i="2" s="1"/>
  <c r="AS106" i="2" a="1"/>
  <c r="AS106" i="2" s="1"/>
  <c r="AH106" i="2"/>
  <c r="AG106" i="2"/>
  <c r="AF106" i="2"/>
  <c r="AC106" i="2"/>
  <c r="AB106" i="2"/>
  <c r="V106" i="2"/>
  <c r="A106" i="2"/>
  <c r="BJ28" i="2"/>
  <c r="BI28" i="2"/>
  <c r="BH28" i="2"/>
  <c r="BG28" i="2"/>
  <c r="BF28" i="2"/>
  <c r="BE28" i="2"/>
  <c r="BD28" i="2"/>
  <c r="BC28" i="2"/>
  <c r="BB28" i="2"/>
  <c r="BA28" i="2"/>
  <c r="AZ28" i="2"/>
  <c r="AY28" i="2"/>
  <c r="AX28" i="2"/>
  <c r="AW28" i="2"/>
  <c r="AV28" i="2"/>
  <c r="AU28" i="2"/>
  <c r="AT28" i="2" a="1"/>
  <c r="AT28" i="2" s="1"/>
  <c r="AS28" i="2" a="1"/>
  <c r="AS28" i="2" s="1"/>
  <c r="AH28" i="2"/>
  <c r="AG28" i="2"/>
  <c r="AF28" i="2"/>
  <c r="AC28" i="2"/>
  <c r="AB28" i="2"/>
  <c r="V28" i="2"/>
  <c r="A28" i="2"/>
  <c r="BJ105" i="2"/>
  <c r="BI105" i="2"/>
  <c r="BH105" i="2"/>
  <c r="BG105" i="2"/>
  <c r="BF105" i="2"/>
  <c r="BE105" i="2"/>
  <c r="BD105" i="2"/>
  <c r="BC105" i="2"/>
  <c r="BB105" i="2"/>
  <c r="BA105" i="2"/>
  <c r="AZ105" i="2"/>
  <c r="AY105" i="2"/>
  <c r="AX105" i="2"/>
  <c r="AW105" i="2"/>
  <c r="AV105" i="2"/>
  <c r="AU105" i="2"/>
  <c r="AT105" i="2" a="1"/>
  <c r="AT105" i="2" s="1"/>
  <c r="AS105" i="2" a="1"/>
  <c r="AS105" i="2" s="1"/>
  <c r="AH105" i="2"/>
  <c r="AG105" i="2"/>
  <c r="AF105" i="2"/>
  <c r="AC105" i="2"/>
  <c r="AB105" i="2"/>
  <c r="V105" i="2"/>
  <c r="A105" i="2"/>
  <c r="BJ104" i="2"/>
  <c r="BI104" i="2"/>
  <c r="BH104" i="2"/>
  <c r="BG104" i="2"/>
  <c r="BF104" i="2"/>
  <c r="BE104" i="2"/>
  <c r="BD104" i="2"/>
  <c r="BC104" i="2"/>
  <c r="BB104" i="2"/>
  <c r="BA104" i="2"/>
  <c r="AZ104" i="2"/>
  <c r="AY104" i="2"/>
  <c r="AX104" i="2"/>
  <c r="AW104" i="2"/>
  <c r="AV104" i="2"/>
  <c r="AU104" i="2"/>
  <c r="AT104" i="2" a="1"/>
  <c r="AT104" i="2" s="1"/>
  <c r="AS104" i="2" a="1"/>
  <c r="AS104" i="2" s="1"/>
  <c r="AH104" i="2"/>
  <c r="AG104" i="2"/>
  <c r="AF104" i="2"/>
  <c r="AC104" i="2"/>
  <c r="AB104" i="2"/>
  <c r="V104" i="2"/>
  <c r="A104" i="2"/>
  <c r="BJ103" i="2"/>
  <c r="BI103" i="2"/>
  <c r="BH103" i="2"/>
  <c r="BG103" i="2"/>
  <c r="BF103" i="2"/>
  <c r="BE103" i="2"/>
  <c r="BD103" i="2"/>
  <c r="BC103" i="2"/>
  <c r="BB103" i="2"/>
  <c r="BA103" i="2"/>
  <c r="AZ103" i="2"/>
  <c r="AY103" i="2"/>
  <c r="AX103" i="2"/>
  <c r="AW103" i="2"/>
  <c r="AV103" i="2"/>
  <c r="AU103" i="2"/>
  <c r="AT103" i="2" a="1"/>
  <c r="AT103" i="2" s="1"/>
  <c r="AS103" i="2" a="1"/>
  <c r="AS103" i="2" s="1"/>
  <c r="AH103" i="2"/>
  <c r="AG103" i="2"/>
  <c r="AF103" i="2"/>
  <c r="AC103" i="2"/>
  <c r="AB103" i="2"/>
  <c r="V103" i="2"/>
  <c r="A103" i="2"/>
  <c r="BJ102" i="2"/>
  <c r="BI102" i="2"/>
  <c r="BH102" i="2"/>
  <c r="BG102" i="2"/>
  <c r="BF102" i="2"/>
  <c r="BE102" i="2"/>
  <c r="BD102" i="2"/>
  <c r="BC102" i="2"/>
  <c r="BB102" i="2"/>
  <c r="BA102" i="2"/>
  <c r="AZ102" i="2"/>
  <c r="AY102" i="2"/>
  <c r="AX102" i="2"/>
  <c r="AW102" i="2"/>
  <c r="AV102" i="2"/>
  <c r="AU102" i="2"/>
  <c r="AT102" i="2" a="1"/>
  <c r="AT102" i="2" s="1"/>
  <c r="AS102" i="2" a="1"/>
  <c r="AS102" i="2" s="1"/>
  <c r="AH102" i="2"/>
  <c r="AG102" i="2"/>
  <c r="AF102" i="2"/>
  <c r="AC102" i="2"/>
  <c r="AB102" i="2"/>
  <c r="V102" i="2"/>
  <c r="A102" i="2"/>
  <c r="BJ27" i="2"/>
  <c r="BI27" i="2"/>
  <c r="BH27" i="2"/>
  <c r="BG27" i="2"/>
  <c r="BF27" i="2"/>
  <c r="BE27" i="2"/>
  <c r="BD27" i="2"/>
  <c r="BC27" i="2"/>
  <c r="BB27" i="2"/>
  <c r="BA27" i="2"/>
  <c r="AZ27" i="2"/>
  <c r="AY27" i="2"/>
  <c r="AX27" i="2"/>
  <c r="AW27" i="2"/>
  <c r="AV27" i="2"/>
  <c r="AU27" i="2"/>
  <c r="AT27" i="2" a="1"/>
  <c r="AT27" i="2" s="1"/>
  <c r="AS27" i="2" a="1"/>
  <c r="AS27" i="2" s="1"/>
  <c r="AH27" i="2"/>
  <c r="AG27" i="2"/>
  <c r="AF27" i="2"/>
  <c r="AC27" i="2"/>
  <c r="AB27" i="2"/>
  <c r="V27" i="2"/>
  <c r="A27" i="2"/>
  <c r="BJ101" i="2"/>
  <c r="BI101" i="2"/>
  <c r="BH101" i="2"/>
  <c r="BG101" i="2"/>
  <c r="BF101" i="2"/>
  <c r="BE101" i="2"/>
  <c r="BD101" i="2"/>
  <c r="BC101" i="2"/>
  <c r="BB101" i="2"/>
  <c r="BA101" i="2"/>
  <c r="AZ101" i="2"/>
  <c r="AY101" i="2"/>
  <c r="AX101" i="2"/>
  <c r="AW101" i="2"/>
  <c r="AV101" i="2"/>
  <c r="AU101" i="2"/>
  <c r="AT101" i="2" a="1"/>
  <c r="AT101" i="2" s="1"/>
  <c r="AS101" i="2" a="1"/>
  <c r="AS101" i="2" s="1"/>
  <c r="AH101" i="2"/>
  <c r="AG101" i="2"/>
  <c r="AF101" i="2"/>
  <c r="AJ101" i="2" s="1"/>
  <c r="AK101" i="2" s="1"/>
  <c r="AC101" i="2"/>
  <c r="AB101" i="2"/>
  <c r="V101" i="2"/>
  <c r="A101" i="2"/>
  <c r="BJ100" i="2"/>
  <c r="BI100" i="2"/>
  <c r="BH100" i="2"/>
  <c r="BG100" i="2"/>
  <c r="BF100" i="2"/>
  <c r="BE100" i="2"/>
  <c r="BD100" i="2"/>
  <c r="BC100" i="2"/>
  <c r="BB100" i="2"/>
  <c r="BA100" i="2"/>
  <c r="AZ100" i="2"/>
  <c r="AY100" i="2"/>
  <c r="AX100" i="2"/>
  <c r="AW100" i="2"/>
  <c r="AV100" i="2"/>
  <c r="AU100" i="2"/>
  <c r="AT100" i="2" a="1"/>
  <c r="AT100" i="2" s="1"/>
  <c r="AS100" i="2" a="1"/>
  <c r="AS100" i="2" s="1"/>
  <c r="AH100" i="2"/>
  <c r="AG100" i="2"/>
  <c r="AF100" i="2"/>
  <c r="AC100" i="2"/>
  <c r="AB100" i="2"/>
  <c r="V100" i="2"/>
  <c r="A100" i="2"/>
  <c r="BJ99" i="2"/>
  <c r="BI99" i="2"/>
  <c r="BH99" i="2"/>
  <c r="BG99" i="2"/>
  <c r="BF99" i="2"/>
  <c r="BE99" i="2"/>
  <c r="BD99" i="2"/>
  <c r="BC99" i="2"/>
  <c r="BB99" i="2"/>
  <c r="BA99" i="2"/>
  <c r="AZ99" i="2"/>
  <c r="AY99" i="2"/>
  <c r="AX99" i="2"/>
  <c r="AW99" i="2"/>
  <c r="AV99" i="2"/>
  <c r="AU99" i="2"/>
  <c r="AT99" i="2" a="1"/>
  <c r="AT99" i="2" s="1"/>
  <c r="AS99" i="2" a="1"/>
  <c r="AS99" i="2" s="1"/>
  <c r="AH99" i="2"/>
  <c r="AG99" i="2"/>
  <c r="AF99" i="2"/>
  <c r="AC99" i="2"/>
  <c r="AB99" i="2"/>
  <c r="V99" i="2"/>
  <c r="A99" i="2"/>
  <c r="BJ98" i="2"/>
  <c r="BI98" i="2"/>
  <c r="BH98" i="2"/>
  <c r="BG98" i="2"/>
  <c r="BF98" i="2"/>
  <c r="BE98" i="2"/>
  <c r="BD98" i="2"/>
  <c r="BC98" i="2"/>
  <c r="BB98" i="2"/>
  <c r="BA98" i="2"/>
  <c r="AZ98" i="2"/>
  <c r="AY98" i="2"/>
  <c r="AX98" i="2"/>
  <c r="AW98" i="2"/>
  <c r="AV98" i="2"/>
  <c r="AU98" i="2"/>
  <c r="AT98" i="2" a="1"/>
  <c r="AT98" i="2" s="1"/>
  <c r="AS98" i="2" a="1"/>
  <c r="AS98" i="2" s="1"/>
  <c r="AH98" i="2"/>
  <c r="AG98" i="2"/>
  <c r="AF98" i="2"/>
  <c r="AC98" i="2"/>
  <c r="AB98" i="2"/>
  <c r="V98" i="2"/>
  <c r="A98" i="2"/>
  <c r="BJ26" i="2"/>
  <c r="BI26" i="2"/>
  <c r="BH26" i="2"/>
  <c r="BG26" i="2"/>
  <c r="BF26" i="2"/>
  <c r="BE26" i="2"/>
  <c r="BD26" i="2"/>
  <c r="BC26" i="2"/>
  <c r="BB26" i="2"/>
  <c r="BA26" i="2"/>
  <c r="AZ26" i="2"/>
  <c r="AY26" i="2"/>
  <c r="AX26" i="2"/>
  <c r="AW26" i="2"/>
  <c r="AV26" i="2"/>
  <c r="AU26" i="2"/>
  <c r="AT26" i="2" a="1"/>
  <c r="AT26" i="2" s="1"/>
  <c r="AS26" i="2" a="1"/>
  <c r="AS26" i="2" s="1"/>
  <c r="AH26" i="2"/>
  <c r="AG26" i="2"/>
  <c r="AF26" i="2"/>
  <c r="AC26" i="2"/>
  <c r="AB26" i="2"/>
  <c r="V26" i="2"/>
  <c r="A26" i="2"/>
  <c r="BJ97" i="2"/>
  <c r="BI97" i="2"/>
  <c r="BH97" i="2"/>
  <c r="BG97" i="2"/>
  <c r="BF97" i="2"/>
  <c r="BE97" i="2"/>
  <c r="BD97" i="2"/>
  <c r="BC97" i="2"/>
  <c r="BB97" i="2"/>
  <c r="BA97" i="2"/>
  <c r="AZ97" i="2"/>
  <c r="AY97" i="2"/>
  <c r="AX97" i="2"/>
  <c r="AW97" i="2"/>
  <c r="AV97" i="2"/>
  <c r="AU97" i="2"/>
  <c r="AT97" i="2" a="1"/>
  <c r="AT97" i="2" s="1"/>
  <c r="AS97" i="2" a="1"/>
  <c r="AS97" i="2" s="1"/>
  <c r="AH97" i="2"/>
  <c r="AG97" i="2"/>
  <c r="AF97" i="2"/>
  <c r="AC97" i="2"/>
  <c r="AB97" i="2"/>
  <c r="V97" i="2"/>
  <c r="A97" i="2"/>
  <c r="BJ25" i="2"/>
  <c r="BI25" i="2"/>
  <c r="BH25" i="2"/>
  <c r="BG25" i="2"/>
  <c r="BF25" i="2"/>
  <c r="BE25" i="2"/>
  <c r="BD25" i="2"/>
  <c r="BC25" i="2"/>
  <c r="BB25" i="2"/>
  <c r="BA25" i="2"/>
  <c r="AZ25" i="2"/>
  <c r="AY25" i="2"/>
  <c r="AX25" i="2"/>
  <c r="AW25" i="2"/>
  <c r="AV25" i="2"/>
  <c r="AU25" i="2"/>
  <c r="AT25" i="2" a="1"/>
  <c r="AT25" i="2" s="1"/>
  <c r="AS25" i="2" a="1"/>
  <c r="AS25" i="2" s="1"/>
  <c r="AH25" i="2"/>
  <c r="AG25" i="2"/>
  <c r="AF25" i="2"/>
  <c r="AC25" i="2"/>
  <c r="AB25" i="2"/>
  <c r="V25" i="2"/>
  <c r="A25" i="2"/>
  <c r="BJ96" i="2"/>
  <c r="BI96" i="2"/>
  <c r="BH96" i="2"/>
  <c r="BG96" i="2"/>
  <c r="BF96" i="2"/>
  <c r="BE96" i="2"/>
  <c r="BD96" i="2"/>
  <c r="BC96" i="2"/>
  <c r="BB96" i="2"/>
  <c r="BA96" i="2"/>
  <c r="AZ96" i="2"/>
  <c r="AY96" i="2"/>
  <c r="AX96" i="2"/>
  <c r="AW96" i="2"/>
  <c r="AV96" i="2"/>
  <c r="AU96" i="2"/>
  <c r="AT96" i="2" a="1"/>
  <c r="AT96" i="2" s="1"/>
  <c r="AS96" i="2" a="1"/>
  <c r="AS96" i="2" s="1"/>
  <c r="AH96" i="2"/>
  <c r="AG96" i="2"/>
  <c r="AF96" i="2"/>
  <c r="AC96" i="2"/>
  <c r="AB96" i="2"/>
  <c r="V96" i="2"/>
  <c r="A96" i="2"/>
  <c r="BJ95" i="2"/>
  <c r="BI95" i="2"/>
  <c r="BH95" i="2"/>
  <c r="BG95" i="2"/>
  <c r="BF95" i="2"/>
  <c r="BE95" i="2"/>
  <c r="BD95" i="2"/>
  <c r="BC95" i="2"/>
  <c r="BB95" i="2"/>
  <c r="BA95" i="2"/>
  <c r="AZ95" i="2"/>
  <c r="AY95" i="2"/>
  <c r="AX95" i="2"/>
  <c r="AW95" i="2"/>
  <c r="AV95" i="2"/>
  <c r="AU95" i="2"/>
  <c r="AT95" i="2" a="1"/>
  <c r="AT95" i="2" s="1"/>
  <c r="AS95" i="2" a="1"/>
  <c r="AS95" i="2" s="1"/>
  <c r="AH95" i="2"/>
  <c r="AG95" i="2"/>
  <c r="AF95" i="2"/>
  <c r="AC95" i="2"/>
  <c r="AB95" i="2"/>
  <c r="V95" i="2"/>
  <c r="A95" i="2"/>
  <c r="BJ94" i="2"/>
  <c r="BI94" i="2"/>
  <c r="BH94" i="2"/>
  <c r="BG94" i="2"/>
  <c r="BF94" i="2"/>
  <c r="BE94" i="2"/>
  <c r="BD94" i="2"/>
  <c r="BC94" i="2"/>
  <c r="BB94" i="2"/>
  <c r="BA94" i="2"/>
  <c r="AZ94" i="2"/>
  <c r="AY94" i="2"/>
  <c r="AX94" i="2"/>
  <c r="AW94" i="2"/>
  <c r="AV94" i="2"/>
  <c r="AU94" i="2"/>
  <c r="AT94" i="2" a="1"/>
  <c r="AT94" i="2" s="1"/>
  <c r="AS94" i="2" a="1"/>
  <c r="AS94" i="2" s="1"/>
  <c r="AH94" i="2"/>
  <c r="AG94" i="2"/>
  <c r="AF94" i="2"/>
  <c r="AC94" i="2"/>
  <c r="AB94" i="2"/>
  <c r="V94" i="2"/>
  <c r="A94" i="2"/>
  <c r="BJ93" i="2"/>
  <c r="BI93" i="2"/>
  <c r="BH93" i="2"/>
  <c r="BG93" i="2"/>
  <c r="BF93" i="2"/>
  <c r="BE93" i="2"/>
  <c r="BD93" i="2"/>
  <c r="BC93" i="2"/>
  <c r="BB93" i="2"/>
  <c r="BA93" i="2"/>
  <c r="AZ93" i="2"/>
  <c r="AY93" i="2"/>
  <c r="AX93" i="2"/>
  <c r="AW93" i="2"/>
  <c r="AV93" i="2"/>
  <c r="AU93" i="2"/>
  <c r="AT93" i="2" a="1"/>
  <c r="AT93" i="2" s="1"/>
  <c r="AS93" i="2" a="1"/>
  <c r="AS93" i="2" s="1"/>
  <c r="AH93" i="2"/>
  <c r="AG93" i="2"/>
  <c r="AF93" i="2"/>
  <c r="AC93" i="2"/>
  <c r="AB93" i="2"/>
  <c r="V93" i="2"/>
  <c r="A93" i="2"/>
  <c r="BJ24" i="2"/>
  <c r="BI24" i="2"/>
  <c r="BH24" i="2"/>
  <c r="BG24" i="2"/>
  <c r="BF24" i="2"/>
  <c r="BE24" i="2"/>
  <c r="BD24" i="2"/>
  <c r="BC24" i="2"/>
  <c r="BB24" i="2"/>
  <c r="BA24" i="2"/>
  <c r="AZ24" i="2"/>
  <c r="AY24" i="2"/>
  <c r="AX24" i="2"/>
  <c r="AW24" i="2"/>
  <c r="AV24" i="2"/>
  <c r="AU24" i="2"/>
  <c r="AT24" i="2" a="1"/>
  <c r="AT24" i="2" s="1"/>
  <c r="AS24" i="2" a="1"/>
  <c r="AS24" i="2" s="1"/>
  <c r="AH24" i="2"/>
  <c r="AG24" i="2"/>
  <c r="AF24" i="2"/>
  <c r="AC24" i="2"/>
  <c r="AB24" i="2"/>
  <c r="V24" i="2"/>
  <c r="A24" i="2"/>
  <c r="BJ92" i="2"/>
  <c r="BI92" i="2"/>
  <c r="BH92" i="2"/>
  <c r="BG92" i="2"/>
  <c r="BF92" i="2"/>
  <c r="BE92" i="2"/>
  <c r="BD92" i="2"/>
  <c r="BC92" i="2"/>
  <c r="BB92" i="2"/>
  <c r="BA92" i="2"/>
  <c r="AZ92" i="2"/>
  <c r="AY92" i="2"/>
  <c r="AX92" i="2"/>
  <c r="AW92" i="2"/>
  <c r="AV92" i="2"/>
  <c r="AU92" i="2"/>
  <c r="AT92" i="2" a="1"/>
  <c r="AT92" i="2" s="1"/>
  <c r="AS92" i="2" a="1"/>
  <c r="AS92" i="2" s="1"/>
  <c r="AH92" i="2"/>
  <c r="AG92" i="2"/>
  <c r="AF92" i="2"/>
  <c r="AC92" i="2"/>
  <c r="AB92" i="2"/>
  <c r="V92" i="2"/>
  <c r="A92" i="2"/>
  <c r="BJ91" i="2"/>
  <c r="BI91" i="2"/>
  <c r="BH91" i="2"/>
  <c r="BG91" i="2"/>
  <c r="BF91" i="2"/>
  <c r="BE91" i="2"/>
  <c r="BD91" i="2"/>
  <c r="BC91" i="2"/>
  <c r="BB91" i="2"/>
  <c r="BA91" i="2"/>
  <c r="AZ91" i="2"/>
  <c r="AY91" i="2"/>
  <c r="AX91" i="2"/>
  <c r="AW91" i="2"/>
  <c r="AV91" i="2"/>
  <c r="AU91" i="2"/>
  <c r="AT91" i="2" a="1"/>
  <c r="AT91" i="2" s="1"/>
  <c r="AS91" i="2" a="1"/>
  <c r="AS91" i="2" s="1"/>
  <c r="AH91" i="2"/>
  <c r="AG91" i="2"/>
  <c r="AF91" i="2"/>
  <c r="AC91" i="2"/>
  <c r="AB91" i="2"/>
  <c r="V91" i="2"/>
  <c r="A91" i="2"/>
  <c r="BJ90" i="2"/>
  <c r="BI90" i="2"/>
  <c r="BH90" i="2"/>
  <c r="BG90" i="2"/>
  <c r="BF90" i="2"/>
  <c r="BE90" i="2"/>
  <c r="BD90" i="2"/>
  <c r="BC90" i="2"/>
  <c r="BB90" i="2"/>
  <c r="BA90" i="2"/>
  <c r="AZ90" i="2"/>
  <c r="AY90" i="2"/>
  <c r="AX90" i="2"/>
  <c r="AW90" i="2"/>
  <c r="AV90" i="2"/>
  <c r="AU90" i="2"/>
  <c r="AT90" i="2" a="1"/>
  <c r="AT90" i="2" s="1"/>
  <c r="AS90" i="2" a="1"/>
  <c r="AS90" i="2" s="1"/>
  <c r="AH90" i="2"/>
  <c r="AG90" i="2"/>
  <c r="AF90" i="2"/>
  <c r="AC90" i="2"/>
  <c r="AB90" i="2"/>
  <c r="V90" i="2"/>
  <c r="A90" i="2"/>
  <c r="BJ89" i="2"/>
  <c r="BI89" i="2"/>
  <c r="BH89" i="2"/>
  <c r="BG89" i="2"/>
  <c r="BF89" i="2"/>
  <c r="BE89" i="2"/>
  <c r="BD89" i="2"/>
  <c r="BC89" i="2"/>
  <c r="BB89" i="2"/>
  <c r="BA89" i="2"/>
  <c r="AZ89" i="2"/>
  <c r="AY89" i="2"/>
  <c r="AX89" i="2"/>
  <c r="AW89" i="2"/>
  <c r="AV89" i="2"/>
  <c r="AU89" i="2"/>
  <c r="AT89" i="2" a="1"/>
  <c r="AT89" i="2" s="1"/>
  <c r="AS89" i="2" a="1"/>
  <c r="AS89" i="2" s="1"/>
  <c r="AH89" i="2"/>
  <c r="AG89" i="2"/>
  <c r="AF89" i="2"/>
  <c r="AC89" i="2"/>
  <c r="AB89" i="2"/>
  <c r="V89" i="2"/>
  <c r="A89" i="2"/>
  <c r="BJ23" i="2"/>
  <c r="BI23" i="2"/>
  <c r="BH23" i="2"/>
  <c r="BG23" i="2"/>
  <c r="BF23" i="2"/>
  <c r="BE23" i="2"/>
  <c r="BD23" i="2"/>
  <c r="BC23" i="2"/>
  <c r="BB23" i="2"/>
  <c r="BA23" i="2"/>
  <c r="AZ23" i="2"/>
  <c r="AY23" i="2"/>
  <c r="AX23" i="2"/>
  <c r="AW23" i="2"/>
  <c r="AV23" i="2"/>
  <c r="AU23" i="2"/>
  <c r="AT23" i="2" a="1"/>
  <c r="AT23" i="2" s="1"/>
  <c r="AS23" i="2" a="1"/>
  <c r="AS23" i="2" s="1"/>
  <c r="AH23" i="2"/>
  <c r="AG23" i="2"/>
  <c r="AF23" i="2"/>
  <c r="AJ23" i="2" s="1"/>
  <c r="AK23" i="2" s="1"/>
  <c r="AC23" i="2"/>
  <c r="AB23" i="2"/>
  <c r="V23" i="2"/>
  <c r="A23" i="2"/>
  <c r="BJ88" i="2"/>
  <c r="BI88" i="2"/>
  <c r="BH88" i="2"/>
  <c r="BG88" i="2"/>
  <c r="BF88" i="2"/>
  <c r="BE88" i="2"/>
  <c r="BD88" i="2"/>
  <c r="BC88" i="2"/>
  <c r="BB88" i="2"/>
  <c r="BA88" i="2"/>
  <c r="AZ88" i="2"/>
  <c r="AY88" i="2"/>
  <c r="AX88" i="2"/>
  <c r="AW88" i="2"/>
  <c r="AV88" i="2"/>
  <c r="AU88" i="2"/>
  <c r="AT88" i="2" a="1"/>
  <c r="AT88" i="2" s="1"/>
  <c r="AS88" i="2" a="1"/>
  <c r="AS88" i="2" s="1"/>
  <c r="AH88" i="2"/>
  <c r="AG88" i="2"/>
  <c r="AF88" i="2"/>
  <c r="AC88" i="2"/>
  <c r="AB88" i="2"/>
  <c r="V88" i="2"/>
  <c r="A88" i="2"/>
  <c r="BJ22" i="2"/>
  <c r="BI22" i="2"/>
  <c r="BH22" i="2"/>
  <c r="BG22" i="2"/>
  <c r="BF22" i="2"/>
  <c r="BE22" i="2"/>
  <c r="BD22" i="2"/>
  <c r="BC22" i="2"/>
  <c r="BB22" i="2"/>
  <c r="BA22" i="2"/>
  <c r="AZ22" i="2"/>
  <c r="AY22" i="2"/>
  <c r="AX22" i="2"/>
  <c r="AW22" i="2"/>
  <c r="AV22" i="2"/>
  <c r="AU22" i="2"/>
  <c r="AT22" i="2" a="1"/>
  <c r="AT22" i="2" s="1"/>
  <c r="AS22" i="2" a="1"/>
  <c r="AS22" i="2" s="1"/>
  <c r="AH22" i="2"/>
  <c r="AG22" i="2"/>
  <c r="AF22" i="2"/>
  <c r="AC22" i="2"/>
  <c r="AB22" i="2"/>
  <c r="V22" i="2"/>
  <c r="A22" i="2"/>
  <c r="BJ87" i="2"/>
  <c r="BI87" i="2"/>
  <c r="BH87" i="2"/>
  <c r="BG87" i="2"/>
  <c r="BF87" i="2"/>
  <c r="BE87" i="2"/>
  <c r="BD87" i="2"/>
  <c r="BC87" i="2"/>
  <c r="BB87" i="2"/>
  <c r="BA87" i="2"/>
  <c r="AZ87" i="2"/>
  <c r="AY87" i="2"/>
  <c r="AX87" i="2"/>
  <c r="AW87" i="2"/>
  <c r="AV87" i="2"/>
  <c r="AU87" i="2"/>
  <c r="AT87" i="2" a="1"/>
  <c r="AT87" i="2" s="1"/>
  <c r="AS87" i="2" a="1"/>
  <c r="AS87" i="2" s="1"/>
  <c r="AH87" i="2"/>
  <c r="AG87" i="2"/>
  <c r="AF87" i="2"/>
  <c r="AC87" i="2"/>
  <c r="AB87" i="2"/>
  <c r="V87" i="2"/>
  <c r="A87" i="2"/>
  <c r="BJ86" i="2"/>
  <c r="BI86" i="2"/>
  <c r="BH86" i="2"/>
  <c r="BG86" i="2"/>
  <c r="BF86" i="2"/>
  <c r="BE86" i="2"/>
  <c r="BD86" i="2"/>
  <c r="BC86" i="2"/>
  <c r="BB86" i="2"/>
  <c r="BA86" i="2"/>
  <c r="AZ86" i="2"/>
  <c r="AY86" i="2"/>
  <c r="AX86" i="2"/>
  <c r="AW86" i="2"/>
  <c r="AV86" i="2"/>
  <c r="AU86" i="2"/>
  <c r="AT86" i="2" a="1"/>
  <c r="AT86" i="2" s="1"/>
  <c r="AS86" i="2" a="1"/>
  <c r="AS86" i="2" s="1"/>
  <c r="AH86" i="2"/>
  <c r="AG86" i="2"/>
  <c r="AF86" i="2"/>
  <c r="AC86" i="2"/>
  <c r="AB86" i="2"/>
  <c r="V86" i="2"/>
  <c r="A86" i="2"/>
  <c r="BJ85" i="2"/>
  <c r="BI85" i="2"/>
  <c r="BH85" i="2"/>
  <c r="BG85" i="2"/>
  <c r="BF85" i="2"/>
  <c r="BE85" i="2"/>
  <c r="BD85" i="2"/>
  <c r="BC85" i="2"/>
  <c r="BB85" i="2"/>
  <c r="BA85" i="2"/>
  <c r="AZ85" i="2"/>
  <c r="AY85" i="2"/>
  <c r="AX85" i="2"/>
  <c r="AW85" i="2"/>
  <c r="AV85" i="2"/>
  <c r="AU85" i="2"/>
  <c r="AT85" i="2" a="1"/>
  <c r="AT85" i="2" s="1"/>
  <c r="AS85" i="2" a="1"/>
  <c r="AS85" i="2" s="1"/>
  <c r="AH85" i="2"/>
  <c r="AG85" i="2"/>
  <c r="AF85" i="2"/>
  <c r="AC85" i="2"/>
  <c r="AB85" i="2"/>
  <c r="V85" i="2"/>
  <c r="A85" i="2"/>
  <c r="BJ84" i="2"/>
  <c r="BI84" i="2"/>
  <c r="BH84" i="2"/>
  <c r="BG84" i="2"/>
  <c r="BF84" i="2"/>
  <c r="BE84" i="2"/>
  <c r="BD84" i="2"/>
  <c r="BC84" i="2"/>
  <c r="BB84" i="2"/>
  <c r="BA84" i="2"/>
  <c r="AZ84" i="2"/>
  <c r="AY84" i="2"/>
  <c r="AX84" i="2"/>
  <c r="AW84" i="2"/>
  <c r="AV84" i="2"/>
  <c r="AU84" i="2"/>
  <c r="AT84" i="2" a="1"/>
  <c r="AT84" i="2" s="1"/>
  <c r="AS84" i="2" a="1"/>
  <c r="AS84" i="2" s="1"/>
  <c r="AH84" i="2"/>
  <c r="AG84" i="2"/>
  <c r="AF84" i="2"/>
  <c r="AC84" i="2"/>
  <c r="AB84" i="2"/>
  <c r="V84" i="2"/>
  <c r="A84" i="2"/>
  <c r="BJ83" i="2"/>
  <c r="BI83" i="2"/>
  <c r="BH83" i="2"/>
  <c r="BG83" i="2"/>
  <c r="BF83" i="2"/>
  <c r="BE83" i="2"/>
  <c r="BD83" i="2"/>
  <c r="BC83" i="2"/>
  <c r="BB83" i="2"/>
  <c r="BA83" i="2"/>
  <c r="AZ83" i="2"/>
  <c r="AY83" i="2"/>
  <c r="AX83" i="2"/>
  <c r="AW83" i="2"/>
  <c r="AV83" i="2"/>
  <c r="AU83" i="2"/>
  <c r="AT83" i="2" a="1"/>
  <c r="AT83" i="2" s="1"/>
  <c r="AS83" i="2" a="1"/>
  <c r="AS83" i="2" s="1"/>
  <c r="AH83" i="2"/>
  <c r="AG83" i="2"/>
  <c r="AF83" i="2"/>
  <c r="AC83" i="2"/>
  <c r="AB83" i="2"/>
  <c r="V83" i="2"/>
  <c r="A83" i="2"/>
  <c r="BJ21" i="2"/>
  <c r="BI21" i="2"/>
  <c r="BH21" i="2"/>
  <c r="BG21" i="2"/>
  <c r="BF21" i="2"/>
  <c r="BE21" i="2"/>
  <c r="BD21" i="2"/>
  <c r="BC21" i="2"/>
  <c r="BB21" i="2"/>
  <c r="BA21" i="2"/>
  <c r="AZ21" i="2"/>
  <c r="AY21" i="2"/>
  <c r="AX21" i="2"/>
  <c r="AW21" i="2"/>
  <c r="AV21" i="2"/>
  <c r="AU21" i="2"/>
  <c r="AT21" i="2" a="1"/>
  <c r="AT21" i="2" s="1"/>
  <c r="AS21" i="2" a="1"/>
  <c r="AS21" i="2" s="1"/>
  <c r="AH21" i="2"/>
  <c r="AG21" i="2"/>
  <c r="AF21" i="2"/>
  <c r="AC21" i="2"/>
  <c r="AB21" i="2"/>
  <c r="V21" i="2"/>
  <c r="A21" i="2"/>
  <c r="BJ20" i="2"/>
  <c r="BI20" i="2"/>
  <c r="BH20" i="2"/>
  <c r="BG20" i="2"/>
  <c r="BF20" i="2"/>
  <c r="BE20" i="2"/>
  <c r="BD20" i="2"/>
  <c r="BC20" i="2"/>
  <c r="BB20" i="2"/>
  <c r="BA20" i="2"/>
  <c r="AZ20" i="2"/>
  <c r="AY20" i="2"/>
  <c r="AX20" i="2"/>
  <c r="AW20" i="2"/>
  <c r="AV20" i="2"/>
  <c r="AU20" i="2"/>
  <c r="AT20" i="2" a="1"/>
  <c r="AT20" i="2" s="1"/>
  <c r="AS20" i="2" a="1"/>
  <c r="AS20" i="2" s="1"/>
  <c r="AH20" i="2"/>
  <c r="AG20" i="2"/>
  <c r="AF20" i="2"/>
  <c r="AC20" i="2"/>
  <c r="AB20" i="2"/>
  <c r="V20" i="2"/>
  <c r="A20" i="2"/>
  <c r="BJ82" i="2"/>
  <c r="BI82" i="2"/>
  <c r="BH82" i="2"/>
  <c r="BG82" i="2"/>
  <c r="BF82" i="2"/>
  <c r="BE82" i="2"/>
  <c r="BD82" i="2"/>
  <c r="BC82" i="2"/>
  <c r="BB82" i="2"/>
  <c r="BA82" i="2"/>
  <c r="AZ82" i="2"/>
  <c r="AY82" i="2"/>
  <c r="AX82" i="2"/>
  <c r="AW82" i="2"/>
  <c r="AV82" i="2"/>
  <c r="AU82" i="2"/>
  <c r="AT82" i="2" a="1"/>
  <c r="AT82" i="2" s="1"/>
  <c r="AS82" i="2" a="1"/>
  <c r="AS82" i="2" s="1"/>
  <c r="AH82" i="2"/>
  <c r="AG82" i="2"/>
  <c r="AF82" i="2"/>
  <c r="AJ82" i="2" s="1"/>
  <c r="AK82" i="2" s="1"/>
  <c r="AC82" i="2"/>
  <c r="AB82" i="2"/>
  <c r="V82" i="2"/>
  <c r="A82" i="2"/>
  <c r="BJ19" i="2"/>
  <c r="BI19" i="2"/>
  <c r="BH19" i="2"/>
  <c r="BG19" i="2"/>
  <c r="BF19" i="2"/>
  <c r="BE19" i="2"/>
  <c r="BD19" i="2"/>
  <c r="BC19" i="2"/>
  <c r="BB19" i="2"/>
  <c r="BA19" i="2"/>
  <c r="AZ19" i="2"/>
  <c r="AY19" i="2"/>
  <c r="AX19" i="2"/>
  <c r="AW19" i="2"/>
  <c r="AV19" i="2"/>
  <c r="AU19" i="2"/>
  <c r="AT19" i="2" a="1"/>
  <c r="AT19" i="2" s="1"/>
  <c r="AS19" i="2" a="1"/>
  <c r="AS19" i="2" s="1"/>
  <c r="AH19" i="2"/>
  <c r="AG19" i="2"/>
  <c r="AF19" i="2"/>
  <c r="AC19" i="2"/>
  <c r="AB19" i="2"/>
  <c r="V19" i="2"/>
  <c r="A19" i="2"/>
  <c r="BJ81" i="2"/>
  <c r="BI81" i="2"/>
  <c r="BH81" i="2"/>
  <c r="BG81" i="2"/>
  <c r="BF81" i="2"/>
  <c r="BE81" i="2"/>
  <c r="BD81" i="2"/>
  <c r="BC81" i="2"/>
  <c r="BB81" i="2"/>
  <c r="BA81" i="2"/>
  <c r="AZ81" i="2"/>
  <c r="AY81" i="2"/>
  <c r="AX81" i="2"/>
  <c r="AW81" i="2"/>
  <c r="AV81" i="2"/>
  <c r="AU81" i="2"/>
  <c r="AT81" i="2" a="1"/>
  <c r="AT81" i="2" s="1"/>
  <c r="AS81" i="2" a="1"/>
  <c r="AS81" i="2" s="1"/>
  <c r="AH81" i="2"/>
  <c r="AG81" i="2"/>
  <c r="AF81" i="2"/>
  <c r="AC81" i="2"/>
  <c r="AB81" i="2"/>
  <c r="V81" i="2"/>
  <c r="A81" i="2"/>
  <c r="BJ80" i="2"/>
  <c r="BI80" i="2"/>
  <c r="BH80" i="2"/>
  <c r="BG80" i="2"/>
  <c r="BF80" i="2"/>
  <c r="BE80" i="2"/>
  <c r="BD80" i="2"/>
  <c r="BC80" i="2"/>
  <c r="BB80" i="2"/>
  <c r="BA80" i="2"/>
  <c r="AZ80" i="2"/>
  <c r="AY80" i="2"/>
  <c r="AX80" i="2"/>
  <c r="AW80" i="2"/>
  <c r="AV80" i="2"/>
  <c r="AU80" i="2"/>
  <c r="AT80" i="2" a="1"/>
  <c r="AT80" i="2" s="1"/>
  <c r="AS80" i="2" a="1"/>
  <c r="AS80" i="2" s="1"/>
  <c r="AH80" i="2"/>
  <c r="AG80" i="2"/>
  <c r="AF80" i="2"/>
  <c r="AC80" i="2"/>
  <c r="AB80" i="2"/>
  <c r="V80" i="2"/>
  <c r="A80" i="2"/>
  <c r="BJ79" i="2"/>
  <c r="BI79" i="2"/>
  <c r="BH79" i="2"/>
  <c r="BG79" i="2"/>
  <c r="BF79" i="2"/>
  <c r="BE79" i="2"/>
  <c r="BD79" i="2"/>
  <c r="BC79" i="2"/>
  <c r="BB79" i="2"/>
  <c r="BA79" i="2"/>
  <c r="AZ79" i="2"/>
  <c r="AY79" i="2"/>
  <c r="AX79" i="2"/>
  <c r="AW79" i="2"/>
  <c r="AV79" i="2"/>
  <c r="AU79" i="2"/>
  <c r="AT79" i="2" a="1"/>
  <c r="AT79" i="2" s="1"/>
  <c r="AS79" i="2" a="1"/>
  <c r="AS79" i="2" s="1"/>
  <c r="AH79" i="2"/>
  <c r="AG79" i="2"/>
  <c r="AF79" i="2"/>
  <c r="AC79" i="2"/>
  <c r="AB79" i="2"/>
  <c r="V79" i="2"/>
  <c r="A79" i="2"/>
  <c r="BJ78" i="2"/>
  <c r="BI78" i="2"/>
  <c r="BH78" i="2"/>
  <c r="BG78" i="2"/>
  <c r="BF78" i="2"/>
  <c r="BE78" i="2"/>
  <c r="BD78" i="2"/>
  <c r="BC78" i="2"/>
  <c r="BB78" i="2"/>
  <c r="BA78" i="2"/>
  <c r="AZ78" i="2"/>
  <c r="AY78" i="2"/>
  <c r="AX78" i="2"/>
  <c r="AW78" i="2"/>
  <c r="AV78" i="2"/>
  <c r="AU78" i="2"/>
  <c r="AT78" i="2" a="1"/>
  <c r="AT78" i="2" s="1"/>
  <c r="AS78" i="2" a="1"/>
  <c r="AS78" i="2" s="1"/>
  <c r="AH78" i="2"/>
  <c r="AG78" i="2"/>
  <c r="AF78" i="2"/>
  <c r="AC78" i="2"/>
  <c r="AB78" i="2"/>
  <c r="V78" i="2"/>
  <c r="A78" i="2"/>
  <c r="BJ77" i="2"/>
  <c r="BI77" i="2"/>
  <c r="BH77" i="2"/>
  <c r="BG77" i="2"/>
  <c r="BF77" i="2"/>
  <c r="BE77" i="2"/>
  <c r="BD77" i="2"/>
  <c r="BC77" i="2"/>
  <c r="BB77" i="2"/>
  <c r="BA77" i="2"/>
  <c r="AZ77" i="2"/>
  <c r="AY77" i="2"/>
  <c r="AX77" i="2"/>
  <c r="AW77" i="2"/>
  <c r="AV77" i="2"/>
  <c r="AU77" i="2"/>
  <c r="AT77" i="2" a="1"/>
  <c r="AT77" i="2" s="1"/>
  <c r="AS77" i="2" a="1"/>
  <c r="AS77" i="2" s="1"/>
  <c r="AH77" i="2"/>
  <c r="AG77" i="2"/>
  <c r="AF77" i="2"/>
  <c r="AC77" i="2"/>
  <c r="AB77" i="2"/>
  <c r="V77" i="2"/>
  <c r="A77" i="2"/>
  <c r="BJ76" i="2"/>
  <c r="BI76" i="2"/>
  <c r="BH76" i="2"/>
  <c r="BG76" i="2"/>
  <c r="BF76" i="2"/>
  <c r="BE76" i="2"/>
  <c r="BD76" i="2"/>
  <c r="BC76" i="2"/>
  <c r="BB76" i="2"/>
  <c r="BA76" i="2"/>
  <c r="AZ76" i="2"/>
  <c r="AY76" i="2"/>
  <c r="AX76" i="2"/>
  <c r="AW76" i="2"/>
  <c r="AV76" i="2"/>
  <c r="AU76" i="2"/>
  <c r="AT76" i="2" a="1"/>
  <c r="AT76" i="2" s="1"/>
  <c r="AS76" i="2" a="1"/>
  <c r="AS76" i="2" s="1"/>
  <c r="AH76" i="2"/>
  <c r="AG76" i="2"/>
  <c r="AF76" i="2"/>
  <c r="AC76" i="2"/>
  <c r="AB76" i="2"/>
  <c r="V76" i="2"/>
  <c r="A76" i="2"/>
  <c r="BJ18" i="2"/>
  <c r="BI18" i="2"/>
  <c r="BH18" i="2"/>
  <c r="BG18" i="2"/>
  <c r="BF18" i="2"/>
  <c r="BE18" i="2"/>
  <c r="BD18" i="2"/>
  <c r="BC18" i="2"/>
  <c r="BB18" i="2"/>
  <c r="BA18" i="2"/>
  <c r="AZ18" i="2"/>
  <c r="AY18" i="2"/>
  <c r="AX18" i="2"/>
  <c r="AW18" i="2"/>
  <c r="AV18" i="2"/>
  <c r="AU18" i="2"/>
  <c r="AT18" i="2" a="1"/>
  <c r="AT18" i="2" s="1"/>
  <c r="AS18" i="2" a="1"/>
  <c r="AS18" i="2" s="1"/>
  <c r="AH18" i="2"/>
  <c r="AG18" i="2"/>
  <c r="AF18" i="2"/>
  <c r="AC18" i="2"/>
  <c r="AB18" i="2"/>
  <c r="V18" i="2"/>
  <c r="A18" i="2"/>
  <c r="BJ17" i="2"/>
  <c r="BI17" i="2"/>
  <c r="BH17" i="2"/>
  <c r="BG17" i="2"/>
  <c r="BF17" i="2"/>
  <c r="BE17" i="2"/>
  <c r="BD17" i="2"/>
  <c r="BC17" i="2"/>
  <c r="BB17" i="2"/>
  <c r="BA17" i="2"/>
  <c r="AZ17" i="2"/>
  <c r="AY17" i="2"/>
  <c r="AX17" i="2"/>
  <c r="AW17" i="2"/>
  <c r="AV17" i="2"/>
  <c r="AU17" i="2"/>
  <c r="AT17" i="2" a="1"/>
  <c r="AT17" i="2" s="1"/>
  <c r="AS17" i="2" a="1"/>
  <c r="AS17" i="2" s="1"/>
  <c r="AH17" i="2"/>
  <c r="AG17" i="2"/>
  <c r="AF17" i="2"/>
  <c r="AC17" i="2"/>
  <c r="AB17" i="2"/>
  <c r="V17" i="2"/>
  <c r="A17" i="2"/>
  <c r="BJ75" i="2"/>
  <c r="BI75" i="2"/>
  <c r="BH75" i="2"/>
  <c r="BG75" i="2"/>
  <c r="BF75" i="2"/>
  <c r="BE75" i="2"/>
  <c r="BD75" i="2"/>
  <c r="BC75" i="2"/>
  <c r="BB75" i="2"/>
  <c r="BA75" i="2"/>
  <c r="AZ75" i="2"/>
  <c r="AY75" i="2"/>
  <c r="AX75" i="2"/>
  <c r="AW75" i="2"/>
  <c r="AV75" i="2"/>
  <c r="AU75" i="2"/>
  <c r="AT75" i="2" a="1"/>
  <c r="AT75" i="2" s="1"/>
  <c r="AS75" i="2" a="1"/>
  <c r="AS75" i="2" s="1"/>
  <c r="AH75" i="2"/>
  <c r="AG75" i="2"/>
  <c r="AF75" i="2"/>
  <c r="AC75" i="2"/>
  <c r="AB75" i="2"/>
  <c r="V75" i="2"/>
  <c r="A75" i="2"/>
  <c r="BJ16" i="2"/>
  <c r="BI16" i="2"/>
  <c r="BH16" i="2"/>
  <c r="BG16" i="2"/>
  <c r="BF16" i="2"/>
  <c r="BE16" i="2"/>
  <c r="BD16" i="2"/>
  <c r="BC16" i="2"/>
  <c r="BB16" i="2"/>
  <c r="BA16" i="2"/>
  <c r="AZ16" i="2"/>
  <c r="AY16" i="2"/>
  <c r="AX16" i="2"/>
  <c r="AW16" i="2"/>
  <c r="AV16" i="2"/>
  <c r="AU16" i="2"/>
  <c r="AT16" i="2" a="1"/>
  <c r="AT16" i="2" s="1"/>
  <c r="AS16" i="2" a="1"/>
  <c r="AS16" i="2" s="1"/>
  <c r="AH16" i="2"/>
  <c r="AG16" i="2"/>
  <c r="AF16" i="2"/>
  <c r="AC16" i="2"/>
  <c r="AB16" i="2"/>
  <c r="V16" i="2"/>
  <c r="A16" i="2"/>
  <c r="BJ15" i="2"/>
  <c r="BI15" i="2"/>
  <c r="BH15" i="2"/>
  <c r="BG15" i="2"/>
  <c r="BF15" i="2"/>
  <c r="BE15" i="2"/>
  <c r="BD15" i="2"/>
  <c r="BC15" i="2"/>
  <c r="BB15" i="2"/>
  <c r="BA15" i="2"/>
  <c r="AZ15" i="2"/>
  <c r="AY15" i="2"/>
  <c r="AX15" i="2"/>
  <c r="AW15" i="2"/>
  <c r="AV15" i="2"/>
  <c r="AU15" i="2"/>
  <c r="AT15" i="2" a="1"/>
  <c r="AT15" i="2" s="1"/>
  <c r="AS15" i="2" a="1"/>
  <c r="AS15" i="2" s="1"/>
  <c r="AH15" i="2"/>
  <c r="AG15" i="2"/>
  <c r="AF15" i="2"/>
  <c r="AC15" i="2"/>
  <c r="AB15" i="2"/>
  <c r="V15" i="2"/>
  <c r="A15" i="2"/>
  <c r="BJ74" i="2"/>
  <c r="BI74" i="2"/>
  <c r="BH74" i="2"/>
  <c r="BG74" i="2"/>
  <c r="BF74" i="2"/>
  <c r="BE74" i="2"/>
  <c r="BD74" i="2"/>
  <c r="BC74" i="2"/>
  <c r="BB74" i="2"/>
  <c r="BA74" i="2"/>
  <c r="AZ74" i="2"/>
  <c r="AY74" i="2"/>
  <c r="AX74" i="2"/>
  <c r="AW74" i="2"/>
  <c r="AV74" i="2"/>
  <c r="AU74" i="2"/>
  <c r="AT74" i="2" a="1"/>
  <c r="AT74" i="2" s="1"/>
  <c r="AS74" i="2" a="1"/>
  <c r="AS74" i="2" s="1"/>
  <c r="AH74" i="2"/>
  <c r="AG74" i="2"/>
  <c r="AF74" i="2"/>
  <c r="AC74" i="2"/>
  <c r="AB74" i="2"/>
  <c r="V74" i="2"/>
  <c r="A74" i="2"/>
  <c r="BJ73" i="2"/>
  <c r="BI73" i="2"/>
  <c r="BH73" i="2"/>
  <c r="BG73" i="2"/>
  <c r="BF73" i="2"/>
  <c r="BE73" i="2"/>
  <c r="BD73" i="2"/>
  <c r="BC73" i="2"/>
  <c r="BB73" i="2"/>
  <c r="BA73" i="2"/>
  <c r="AZ73" i="2"/>
  <c r="AY73" i="2"/>
  <c r="AX73" i="2"/>
  <c r="AW73" i="2"/>
  <c r="AV73" i="2"/>
  <c r="AU73" i="2"/>
  <c r="AT73" i="2" a="1"/>
  <c r="AT73" i="2" s="1"/>
  <c r="AS73" i="2" a="1"/>
  <c r="AS73" i="2" s="1"/>
  <c r="AH73" i="2"/>
  <c r="AG73" i="2"/>
  <c r="AF73" i="2"/>
  <c r="AC73" i="2"/>
  <c r="AB73" i="2"/>
  <c r="V73" i="2"/>
  <c r="A73" i="2"/>
  <c r="BJ72" i="2"/>
  <c r="BI72" i="2"/>
  <c r="BH72" i="2"/>
  <c r="BG72" i="2"/>
  <c r="BF72" i="2"/>
  <c r="BE72" i="2"/>
  <c r="BD72" i="2"/>
  <c r="BC72" i="2"/>
  <c r="BB72" i="2"/>
  <c r="BA72" i="2"/>
  <c r="AZ72" i="2"/>
  <c r="AY72" i="2"/>
  <c r="AX72" i="2"/>
  <c r="AW72" i="2"/>
  <c r="AV72" i="2"/>
  <c r="AU72" i="2"/>
  <c r="AT72" i="2" a="1"/>
  <c r="AT72" i="2" s="1"/>
  <c r="AS72" i="2" a="1"/>
  <c r="AS72" i="2" s="1"/>
  <c r="AH72" i="2"/>
  <c r="AG72" i="2"/>
  <c r="AF72" i="2"/>
  <c r="AC72" i="2"/>
  <c r="AB72" i="2"/>
  <c r="V72" i="2"/>
  <c r="A72" i="2"/>
  <c r="BJ71" i="2"/>
  <c r="BI71" i="2"/>
  <c r="BH71" i="2"/>
  <c r="BG71" i="2"/>
  <c r="BF71" i="2"/>
  <c r="BE71" i="2"/>
  <c r="BD71" i="2"/>
  <c r="BC71" i="2"/>
  <c r="BB71" i="2"/>
  <c r="BA71" i="2"/>
  <c r="AZ71" i="2"/>
  <c r="AY71" i="2"/>
  <c r="AX71" i="2"/>
  <c r="AW71" i="2"/>
  <c r="AV71" i="2"/>
  <c r="AU71" i="2"/>
  <c r="AT71" i="2" a="1"/>
  <c r="AT71" i="2" s="1"/>
  <c r="AS71" i="2" a="1"/>
  <c r="AS71" i="2" s="1"/>
  <c r="AH71" i="2"/>
  <c r="AG71" i="2"/>
  <c r="AF71" i="2"/>
  <c r="AC71" i="2"/>
  <c r="AB71" i="2"/>
  <c r="V71" i="2"/>
  <c r="A71" i="2"/>
  <c r="BJ70" i="2"/>
  <c r="BI70" i="2"/>
  <c r="BH70" i="2"/>
  <c r="BG70" i="2"/>
  <c r="BF70" i="2"/>
  <c r="BE70" i="2"/>
  <c r="BD70" i="2"/>
  <c r="BC70" i="2"/>
  <c r="BB70" i="2"/>
  <c r="BA70" i="2"/>
  <c r="AZ70" i="2"/>
  <c r="AY70" i="2"/>
  <c r="AX70" i="2"/>
  <c r="AW70" i="2"/>
  <c r="AV70" i="2"/>
  <c r="AU70" i="2"/>
  <c r="AT70" i="2" a="1"/>
  <c r="AT70" i="2" s="1"/>
  <c r="AS70" i="2" a="1"/>
  <c r="AS70" i="2" s="1"/>
  <c r="AH70" i="2"/>
  <c r="AG70" i="2"/>
  <c r="AF70" i="2"/>
  <c r="AC70" i="2"/>
  <c r="AB70" i="2"/>
  <c r="V70" i="2"/>
  <c r="A70" i="2"/>
  <c r="BJ69" i="2"/>
  <c r="BI69" i="2"/>
  <c r="BH69" i="2"/>
  <c r="BG69" i="2"/>
  <c r="BF69" i="2"/>
  <c r="BE69" i="2"/>
  <c r="BD69" i="2"/>
  <c r="BC69" i="2"/>
  <c r="BB69" i="2"/>
  <c r="BA69" i="2"/>
  <c r="AZ69" i="2"/>
  <c r="AY69" i="2"/>
  <c r="AX69" i="2"/>
  <c r="AW69" i="2"/>
  <c r="AV69" i="2"/>
  <c r="AU69" i="2"/>
  <c r="AT69" i="2" a="1"/>
  <c r="AT69" i="2" s="1"/>
  <c r="AS69" i="2" a="1"/>
  <c r="AS69" i="2" s="1"/>
  <c r="AH69" i="2"/>
  <c r="AG69" i="2"/>
  <c r="AF69" i="2"/>
  <c r="AC69" i="2"/>
  <c r="AB69" i="2"/>
  <c r="V69" i="2"/>
  <c r="A69" i="2"/>
  <c r="BJ68" i="2"/>
  <c r="BI68" i="2"/>
  <c r="BH68" i="2"/>
  <c r="BG68" i="2"/>
  <c r="BF68" i="2"/>
  <c r="BE68" i="2"/>
  <c r="BD68" i="2"/>
  <c r="BC68" i="2"/>
  <c r="BB68" i="2"/>
  <c r="BA68" i="2"/>
  <c r="AZ68" i="2"/>
  <c r="AY68" i="2"/>
  <c r="AX68" i="2"/>
  <c r="AW68" i="2"/>
  <c r="AV68" i="2"/>
  <c r="AU68" i="2"/>
  <c r="AT68" i="2" a="1"/>
  <c r="AT68" i="2" s="1"/>
  <c r="AS68" i="2" a="1"/>
  <c r="AS68" i="2" s="1"/>
  <c r="AH68" i="2"/>
  <c r="AG68" i="2"/>
  <c r="AF68" i="2"/>
  <c r="AC68" i="2"/>
  <c r="AB68" i="2"/>
  <c r="V68" i="2"/>
  <c r="A68" i="2"/>
  <c r="BJ67" i="2"/>
  <c r="BI67" i="2"/>
  <c r="BH67" i="2"/>
  <c r="BG67" i="2"/>
  <c r="BF67" i="2"/>
  <c r="BE67" i="2"/>
  <c r="BD67" i="2"/>
  <c r="BC67" i="2"/>
  <c r="BB67" i="2"/>
  <c r="BA67" i="2"/>
  <c r="AZ67" i="2"/>
  <c r="AY67" i="2"/>
  <c r="AX67" i="2"/>
  <c r="AW67" i="2"/>
  <c r="AV67" i="2"/>
  <c r="AU67" i="2"/>
  <c r="AT67" i="2" a="1"/>
  <c r="AT67" i="2" s="1"/>
  <c r="AS67" i="2" a="1"/>
  <c r="AS67" i="2" s="1"/>
  <c r="AH67" i="2"/>
  <c r="AG67" i="2"/>
  <c r="AF67" i="2"/>
  <c r="AC67" i="2"/>
  <c r="AB67" i="2"/>
  <c r="V67" i="2"/>
  <c r="A67" i="2"/>
  <c r="BJ66" i="2"/>
  <c r="BI66" i="2"/>
  <c r="BH66" i="2"/>
  <c r="BG66" i="2"/>
  <c r="BF66" i="2"/>
  <c r="BE66" i="2"/>
  <c r="BD66" i="2"/>
  <c r="BC66" i="2"/>
  <c r="BB66" i="2"/>
  <c r="BA66" i="2"/>
  <c r="AZ66" i="2"/>
  <c r="AY66" i="2"/>
  <c r="AX66" i="2"/>
  <c r="AW66" i="2"/>
  <c r="AV66" i="2"/>
  <c r="AU66" i="2"/>
  <c r="AT66" i="2" a="1"/>
  <c r="AT66" i="2" s="1"/>
  <c r="AS66" i="2" a="1"/>
  <c r="AS66" i="2" s="1"/>
  <c r="AH66" i="2"/>
  <c r="AG66" i="2"/>
  <c r="AF66" i="2"/>
  <c r="AC66" i="2"/>
  <c r="AB66" i="2"/>
  <c r="V66" i="2"/>
  <c r="A66" i="2"/>
  <c r="BJ65" i="2"/>
  <c r="BI65" i="2"/>
  <c r="BH65" i="2"/>
  <c r="BG65" i="2"/>
  <c r="BF65" i="2"/>
  <c r="BE65" i="2"/>
  <c r="BD65" i="2"/>
  <c r="BC65" i="2"/>
  <c r="BB65" i="2"/>
  <c r="BA65" i="2"/>
  <c r="AZ65" i="2"/>
  <c r="AY65" i="2"/>
  <c r="AX65" i="2"/>
  <c r="AW65" i="2"/>
  <c r="AV65" i="2"/>
  <c r="AU65" i="2"/>
  <c r="AT65" i="2" a="1"/>
  <c r="AT65" i="2" s="1"/>
  <c r="AS65" i="2" a="1"/>
  <c r="AS65" i="2" s="1"/>
  <c r="AH65" i="2"/>
  <c r="AG65" i="2"/>
  <c r="AF65" i="2"/>
  <c r="AC65" i="2"/>
  <c r="AB65" i="2"/>
  <c r="V65" i="2"/>
  <c r="A65" i="2"/>
  <c r="BJ64" i="2"/>
  <c r="BI64" i="2"/>
  <c r="BH64" i="2"/>
  <c r="BG64" i="2"/>
  <c r="BF64" i="2"/>
  <c r="BE64" i="2"/>
  <c r="BD64" i="2"/>
  <c r="BC64" i="2"/>
  <c r="BB64" i="2"/>
  <c r="BA64" i="2"/>
  <c r="AZ64" i="2"/>
  <c r="AY64" i="2"/>
  <c r="AX64" i="2"/>
  <c r="AW64" i="2"/>
  <c r="AV64" i="2"/>
  <c r="AU64" i="2"/>
  <c r="AT64" i="2" a="1"/>
  <c r="AT64" i="2" s="1"/>
  <c r="AS64" i="2" a="1"/>
  <c r="AS64" i="2" s="1"/>
  <c r="AH64" i="2"/>
  <c r="AG64" i="2"/>
  <c r="AF64" i="2"/>
  <c r="AC64" i="2"/>
  <c r="AB64" i="2"/>
  <c r="V64" i="2"/>
  <c r="A64" i="2"/>
  <c r="BJ63" i="2"/>
  <c r="BI63" i="2"/>
  <c r="BH63" i="2"/>
  <c r="BG63" i="2"/>
  <c r="BF63" i="2"/>
  <c r="BE63" i="2"/>
  <c r="BD63" i="2"/>
  <c r="BC63" i="2"/>
  <c r="BB63" i="2"/>
  <c r="BA63" i="2"/>
  <c r="AZ63" i="2"/>
  <c r="AY63" i="2"/>
  <c r="AX63" i="2"/>
  <c r="AW63" i="2"/>
  <c r="AV63" i="2"/>
  <c r="AU63" i="2"/>
  <c r="AT63" i="2" a="1"/>
  <c r="AT63" i="2" s="1"/>
  <c r="AS63" i="2" a="1"/>
  <c r="AS63" i="2" s="1"/>
  <c r="AH63" i="2"/>
  <c r="AG63" i="2"/>
  <c r="AF63" i="2"/>
  <c r="AC63" i="2"/>
  <c r="AB63" i="2"/>
  <c r="V63" i="2"/>
  <c r="A63" i="2"/>
  <c r="BJ62" i="2"/>
  <c r="BI62" i="2"/>
  <c r="BH62" i="2"/>
  <c r="BG62" i="2"/>
  <c r="BF62" i="2"/>
  <c r="BE62" i="2"/>
  <c r="BD62" i="2"/>
  <c r="BC62" i="2"/>
  <c r="BB62" i="2"/>
  <c r="BA62" i="2"/>
  <c r="AZ62" i="2"/>
  <c r="AY62" i="2"/>
  <c r="AX62" i="2"/>
  <c r="AW62" i="2"/>
  <c r="AV62" i="2"/>
  <c r="AU62" i="2"/>
  <c r="AT62" i="2" a="1"/>
  <c r="AT62" i="2" s="1"/>
  <c r="AS62" i="2" a="1"/>
  <c r="AS62" i="2" s="1"/>
  <c r="AH62" i="2"/>
  <c r="AG62" i="2"/>
  <c r="AF62" i="2"/>
  <c r="AC62" i="2"/>
  <c r="AB62" i="2"/>
  <c r="V62" i="2"/>
  <c r="A62" i="2"/>
  <c r="BJ61" i="2"/>
  <c r="BI61" i="2"/>
  <c r="BH61" i="2"/>
  <c r="BG61" i="2"/>
  <c r="BF61" i="2"/>
  <c r="BE61" i="2"/>
  <c r="BD61" i="2"/>
  <c r="BC61" i="2"/>
  <c r="BB61" i="2"/>
  <c r="BA61" i="2"/>
  <c r="AZ61" i="2"/>
  <c r="AY61" i="2"/>
  <c r="AX61" i="2"/>
  <c r="AW61" i="2"/>
  <c r="AV61" i="2"/>
  <c r="AU61" i="2"/>
  <c r="AT61" i="2" a="1"/>
  <c r="AT61" i="2" s="1"/>
  <c r="AS61" i="2" a="1"/>
  <c r="AS61" i="2" s="1"/>
  <c r="AH61" i="2"/>
  <c r="AG61" i="2"/>
  <c r="AF61" i="2"/>
  <c r="AC61" i="2"/>
  <c r="AB61" i="2"/>
  <c r="V61" i="2"/>
  <c r="A61" i="2"/>
  <c r="BJ60" i="2"/>
  <c r="BI60" i="2"/>
  <c r="BH60" i="2"/>
  <c r="BG60" i="2"/>
  <c r="BF60" i="2"/>
  <c r="BE60" i="2"/>
  <c r="BD60" i="2"/>
  <c r="BC60" i="2"/>
  <c r="BB60" i="2"/>
  <c r="BA60" i="2"/>
  <c r="AZ60" i="2"/>
  <c r="AY60" i="2"/>
  <c r="AX60" i="2"/>
  <c r="AW60" i="2"/>
  <c r="AV60" i="2"/>
  <c r="AU60" i="2"/>
  <c r="AT60" i="2" a="1"/>
  <c r="AT60" i="2" s="1"/>
  <c r="AS60" i="2" a="1"/>
  <c r="AS60" i="2" s="1"/>
  <c r="AH60" i="2"/>
  <c r="AG60" i="2"/>
  <c r="AF60" i="2"/>
  <c r="AC60" i="2"/>
  <c r="AB60" i="2"/>
  <c r="V60" i="2"/>
  <c r="A60" i="2"/>
  <c r="BJ14" i="2"/>
  <c r="BI14" i="2"/>
  <c r="BH14" i="2"/>
  <c r="BG14" i="2"/>
  <c r="BF14" i="2"/>
  <c r="BE14" i="2"/>
  <c r="BD14" i="2"/>
  <c r="BC14" i="2"/>
  <c r="BB14" i="2"/>
  <c r="BA14" i="2"/>
  <c r="AZ14" i="2"/>
  <c r="AY14" i="2"/>
  <c r="AX14" i="2"/>
  <c r="AW14" i="2"/>
  <c r="AV14" i="2"/>
  <c r="AU14" i="2"/>
  <c r="AT14" i="2" a="1"/>
  <c r="AT14" i="2" s="1"/>
  <c r="AS14" i="2" a="1"/>
  <c r="AS14" i="2" s="1"/>
  <c r="AH14" i="2"/>
  <c r="AG14" i="2"/>
  <c r="AF14" i="2"/>
  <c r="AC14" i="2"/>
  <c r="AB14" i="2"/>
  <c r="V14" i="2"/>
  <c r="A14" i="2"/>
  <c r="BJ59" i="2"/>
  <c r="BI59" i="2"/>
  <c r="BH59" i="2"/>
  <c r="BG59" i="2"/>
  <c r="BF59" i="2"/>
  <c r="BE59" i="2"/>
  <c r="BD59" i="2"/>
  <c r="BC59" i="2"/>
  <c r="BB59" i="2"/>
  <c r="BA59" i="2"/>
  <c r="AZ59" i="2"/>
  <c r="AY59" i="2"/>
  <c r="AX59" i="2"/>
  <c r="AW59" i="2"/>
  <c r="AV59" i="2"/>
  <c r="AU59" i="2"/>
  <c r="AT59" i="2" a="1"/>
  <c r="AT59" i="2" s="1"/>
  <c r="AS59" i="2" a="1"/>
  <c r="AS59" i="2" s="1"/>
  <c r="AH59" i="2"/>
  <c r="AG59" i="2"/>
  <c r="AF59" i="2"/>
  <c r="AC59" i="2"/>
  <c r="AB59" i="2"/>
  <c r="V59" i="2"/>
  <c r="A59" i="2"/>
  <c r="BJ58" i="2"/>
  <c r="BI58" i="2"/>
  <c r="BH58" i="2"/>
  <c r="BG58" i="2"/>
  <c r="BF58" i="2"/>
  <c r="BE58" i="2"/>
  <c r="BD58" i="2"/>
  <c r="BC58" i="2"/>
  <c r="BB58" i="2"/>
  <c r="BA58" i="2"/>
  <c r="AZ58" i="2"/>
  <c r="AY58" i="2"/>
  <c r="AX58" i="2"/>
  <c r="AW58" i="2"/>
  <c r="AV58" i="2"/>
  <c r="AU58" i="2"/>
  <c r="AT58" i="2" a="1"/>
  <c r="AT58" i="2" s="1"/>
  <c r="AS58" i="2" a="1"/>
  <c r="AS58" i="2" s="1"/>
  <c r="AH58" i="2"/>
  <c r="AG58" i="2"/>
  <c r="AF58" i="2"/>
  <c r="AC58" i="2"/>
  <c r="AB58" i="2"/>
  <c r="V58" i="2"/>
  <c r="A58" i="2"/>
  <c r="BJ13" i="2"/>
  <c r="BI13" i="2"/>
  <c r="BH13" i="2"/>
  <c r="BG13" i="2"/>
  <c r="BF13" i="2"/>
  <c r="BE13" i="2"/>
  <c r="BD13" i="2"/>
  <c r="BC13" i="2"/>
  <c r="BB13" i="2"/>
  <c r="BA13" i="2"/>
  <c r="AZ13" i="2"/>
  <c r="AY13" i="2"/>
  <c r="AX13" i="2"/>
  <c r="AW13" i="2"/>
  <c r="AV13" i="2"/>
  <c r="AU13" i="2"/>
  <c r="AT13" i="2" a="1"/>
  <c r="AT13" i="2" s="1"/>
  <c r="AS13" i="2" a="1"/>
  <c r="AS13" i="2" s="1"/>
  <c r="AH13" i="2"/>
  <c r="AG13" i="2"/>
  <c r="AF13" i="2"/>
  <c r="AC13" i="2"/>
  <c r="AB13" i="2"/>
  <c r="V13" i="2"/>
  <c r="A13" i="2"/>
  <c r="BJ57" i="2"/>
  <c r="BI57" i="2"/>
  <c r="BH57" i="2"/>
  <c r="BG57" i="2"/>
  <c r="BF57" i="2"/>
  <c r="BE57" i="2"/>
  <c r="BD57" i="2"/>
  <c r="BC57" i="2"/>
  <c r="BB57" i="2"/>
  <c r="BA57" i="2"/>
  <c r="AZ57" i="2"/>
  <c r="AY57" i="2"/>
  <c r="AX57" i="2"/>
  <c r="AW57" i="2"/>
  <c r="AV57" i="2"/>
  <c r="AU57" i="2"/>
  <c r="AT57" i="2" a="1"/>
  <c r="AT57" i="2" s="1"/>
  <c r="AS57" i="2" a="1"/>
  <c r="AS57" i="2" s="1"/>
  <c r="AH57" i="2"/>
  <c r="AG57" i="2"/>
  <c r="AF57" i="2"/>
  <c r="AC57" i="2"/>
  <c r="AB57" i="2"/>
  <c r="V57" i="2"/>
  <c r="A57" i="2"/>
  <c r="BJ56" i="2"/>
  <c r="BI56" i="2"/>
  <c r="BH56" i="2"/>
  <c r="BG56" i="2"/>
  <c r="BF56" i="2"/>
  <c r="BE56" i="2"/>
  <c r="BD56" i="2"/>
  <c r="BC56" i="2"/>
  <c r="BB56" i="2"/>
  <c r="BA56" i="2"/>
  <c r="AZ56" i="2"/>
  <c r="AY56" i="2"/>
  <c r="AX56" i="2"/>
  <c r="AW56" i="2"/>
  <c r="AV56" i="2"/>
  <c r="AU56" i="2"/>
  <c r="AT56" i="2" a="1"/>
  <c r="AT56" i="2" s="1"/>
  <c r="AS56" i="2" a="1"/>
  <c r="AS56" i="2" s="1"/>
  <c r="AH56" i="2"/>
  <c r="AG56" i="2"/>
  <c r="AF56" i="2"/>
  <c r="AC56" i="2"/>
  <c r="AB56" i="2"/>
  <c r="V56" i="2"/>
  <c r="A56" i="2"/>
  <c r="BJ55" i="2"/>
  <c r="BI55" i="2"/>
  <c r="BH55" i="2"/>
  <c r="BG55" i="2"/>
  <c r="BF55" i="2"/>
  <c r="BE55" i="2"/>
  <c r="BD55" i="2"/>
  <c r="BC55" i="2"/>
  <c r="BB55" i="2"/>
  <c r="BA55" i="2"/>
  <c r="AZ55" i="2"/>
  <c r="AY55" i="2"/>
  <c r="AX55" i="2"/>
  <c r="AW55" i="2"/>
  <c r="AV55" i="2"/>
  <c r="AU55" i="2"/>
  <c r="AT55" i="2" a="1"/>
  <c r="AT55" i="2" s="1"/>
  <c r="AS55" i="2" a="1"/>
  <c r="AS55" i="2" s="1"/>
  <c r="AH55" i="2"/>
  <c r="AG55" i="2"/>
  <c r="AF55" i="2"/>
  <c r="AC55" i="2"/>
  <c r="AB55" i="2"/>
  <c r="V55" i="2"/>
  <c r="A55" i="2"/>
  <c r="BJ12" i="2"/>
  <c r="BI12" i="2"/>
  <c r="BH12" i="2"/>
  <c r="BG12" i="2"/>
  <c r="BF12" i="2"/>
  <c r="BE12" i="2"/>
  <c r="BD12" i="2"/>
  <c r="BC12" i="2"/>
  <c r="BB12" i="2"/>
  <c r="BA12" i="2"/>
  <c r="AZ12" i="2"/>
  <c r="AY12" i="2"/>
  <c r="AX12" i="2"/>
  <c r="AW12" i="2"/>
  <c r="AV12" i="2"/>
  <c r="AU12" i="2"/>
  <c r="AT12" i="2" a="1"/>
  <c r="AT12" i="2" s="1"/>
  <c r="AS12" i="2" a="1"/>
  <c r="AS12" i="2" s="1"/>
  <c r="AH12" i="2"/>
  <c r="AG12" i="2"/>
  <c r="AF12" i="2"/>
  <c r="AC12" i="2"/>
  <c r="AB12" i="2"/>
  <c r="V12" i="2"/>
  <c r="A12" i="2"/>
  <c r="BJ11" i="2"/>
  <c r="BI11" i="2"/>
  <c r="BH11" i="2"/>
  <c r="BG11" i="2"/>
  <c r="BF11" i="2"/>
  <c r="BE11" i="2"/>
  <c r="BD11" i="2"/>
  <c r="BC11" i="2"/>
  <c r="BB11" i="2"/>
  <c r="BA11" i="2"/>
  <c r="AZ11" i="2"/>
  <c r="AY11" i="2"/>
  <c r="AX11" i="2"/>
  <c r="AW11" i="2"/>
  <c r="AV11" i="2"/>
  <c r="AU11" i="2"/>
  <c r="AT11" i="2" a="1"/>
  <c r="AT11" i="2" s="1"/>
  <c r="AS11" i="2" a="1"/>
  <c r="AS11" i="2" s="1"/>
  <c r="AH11" i="2"/>
  <c r="AG11" i="2"/>
  <c r="AF11" i="2"/>
  <c r="AJ11" i="2" s="1"/>
  <c r="AK11" i="2" s="1"/>
  <c r="AC11" i="2"/>
  <c r="AB11" i="2"/>
  <c r="V11" i="2"/>
  <c r="A11" i="2"/>
  <c r="BJ10" i="2"/>
  <c r="BI10" i="2"/>
  <c r="BH10" i="2"/>
  <c r="BG10" i="2"/>
  <c r="BF10" i="2"/>
  <c r="BE10" i="2"/>
  <c r="BD10" i="2"/>
  <c r="BC10" i="2"/>
  <c r="BB10" i="2"/>
  <c r="BA10" i="2"/>
  <c r="AZ10" i="2"/>
  <c r="AY10" i="2"/>
  <c r="AX10" i="2"/>
  <c r="AW10" i="2"/>
  <c r="AV10" i="2"/>
  <c r="AU10" i="2"/>
  <c r="AT10" i="2" a="1"/>
  <c r="AT10" i="2" s="1"/>
  <c r="AS10" i="2" a="1"/>
  <c r="AS10" i="2" s="1"/>
  <c r="AH10" i="2"/>
  <c r="AG10" i="2"/>
  <c r="AF10" i="2"/>
  <c r="AC10" i="2"/>
  <c r="AB10" i="2"/>
  <c r="V10" i="2"/>
  <c r="A10" i="2"/>
  <c r="BJ9" i="2"/>
  <c r="BI9" i="2"/>
  <c r="BH9" i="2"/>
  <c r="BG9" i="2"/>
  <c r="BF9" i="2"/>
  <c r="BE9" i="2"/>
  <c r="BD9" i="2"/>
  <c r="BC9" i="2"/>
  <c r="BB9" i="2"/>
  <c r="BA9" i="2"/>
  <c r="AZ9" i="2"/>
  <c r="AY9" i="2"/>
  <c r="AX9" i="2"/>
  <c r="AW9" i="2"/>
  <c r="AV9" i="2"/>
  <c r="AU9" i="2"/>
  <c r="AT9" i="2" a="1"/>
  <c r="AT9" i="2" s="1"/>
  <c r="AS9" i="2" a="1"/>
  <c r="AS9" i="2" s="1"/>
  <c r="AH9" i="2"/>
  <c r="AG9" i="2"/>
  <c r="AF9" i="2"/>
  <c r="AC9" i="2"/>
  <c r="AB9" i="2"/>
  <c r="V9" i="2"/>
  <c r="A9" i="2"/>
  <c r="BJ54" i="2"/>
  <c r="BI54" i="2"/>
  <c r="BH54" i="2"/>
  <c r="BG54" i="2"/>
  <c r="BF54" i="2"/>
  <c r="BE54" i="2"/>
  <c r="BD54" i="2"/>
  <c r="BC54" i="2"/>
  <c r="BB54" i="2"/>
  <c r="BA54" i="2"/>
  <c r="AZ54" i="2"/>
  <c r="AY54" i="2"/>
  <c r="AX54" i="2"/>
  <c r="AW54" i="2"/>
  <c r="AV54" i="2"/>
  <c r="AU54" i="2"/>
  <c r="AT54" i="2" a="1"/>
  <c r="AT54" i="2" s="1"/>
  <c r="AS54" i="2" a="1"/>
  <c r="AS54" i="2" s="1"/>
  <c r="AH54" i="2"/>
  <c r="AG54" i="2"/>
  <c r="AF54" i="2"/>
  <c r="AC54" i="2"/>
  <c r="AB54" i="2"/>
  <c r="V54" i="2"/>
  <c r="A54" i="2"/>
  <c r="BJ53" i="2"/>
  <c r="BI53" i="2"/>
  <c r="BH53" i="2"/>
  <c r="BG53" i="2"/>
  <c r="BF53" i="2"/>
  <c r="BE53" i="2"/>
  <c r="BD53" i="2"/>
  <c r="BC53" i="2"/>
  <c r="BB53" i="2"/>
  <c r="BA53" i="2"/>
  <c r="AZ53" i="2"/>
  <c r="AY53" i="2"/>
  <c r="AX53" i="2"/>
  <c r="AW53" i="2"/>
  <c r="AV53" i="2"/>
  <c r="AU53" i="2"/>
  <c r="AT53" i="2" a="1"/>
  <c r="AT53" i="2" s="1"/>
  <c r="AS53" i="2" a="1"/>
  <c r="AS53" i="2" s="1"/>
  <c r="AH53" i="2"/>
  <c r="AG53" i="2"/>
  <c r="AF53" i="2"/>
  <c r="AC53" i="2"/>
  <c r="AB53" i="2"/>
  <c r="V53" i="2"/>
  <c r="A53" i="2"/>
  <c r="BJ8" i="2"/>
  <c r="BI8" i="2"/>
  <c r="BH8" i="2"/>
  <c r="BG8" i="2"/>
  <c r="BF8" i="2"/>
  <c r="BE8" i="2"/>
  <c r="BD8" i="2"/>
  <c r="BC8" i="2"/>
  <c r="BB8" i="2"/>
  <c r="BA8" i="2"/>
  <c r="AZ8" i="2"/>
  <c r="AY8" i="2"/>
  <c r="AX8" i="2"/>
  <c r="AW8" i="2"/>
  <c r="AV8" i="2"/>
  <c r="AU8" i="2"/>
  <c r="AT8" i="2" a="1"/>
  <c r="AT8" i="2" s="1"/>
  <c r="AS8" i="2" a="1"/>
  <c r="AS8" i="2" s="1"/>
  <c r="AH8" i="2"/>
  <c r="AG8" i="2"/>
  <c r="AF8" i="2"/>
  <c r="AC8" i="2"/>
  <c r="AB8" i="2"/>
  <c r="V8" i="2"/>
  <c r="A8" i="2"/>
  <c r="BJ52" i="2"/>
  <c r="BI52" i="2"/>
  <c r="BH52" i="2"/>
  <c r="BG52" i="2"/>
  <c r="BF52" i="2"/>
  <c r="BE52" i="2"/>
  <c r="BD52" i="2"/>
  <c r="BC52" i="2"/>
  <c r="BB52" i="2"/>
  <c r="BA52" i="2"/>
  <c r="AZ52" i="2"/>
  <c r="AY52" i="2"/>
  <c r="AX52" i="2"/>
  <c r="AW52" i="2"/>
  <c r="AV52" i="2"/>
  <c r="AU52" i="2"/>
  <c r="AT52" i="2" a="1"/>
  <c r="AT52" i="2" s="1"/>
  <c r="AS52" i="2" a="1"/>
  <c r="AS52" i="2" s="1"/>
  <c r="AH52" i="2"/>
  <c r="AG52" i="2"/>
  <c r="AF52" i="2"/>
  <c r="AC52" i="2"/>
  <c r="AB52" i="2"/>
  <c r="V52" i="2"/>
  <c r="A52" i="2"/>
  <c r="BJ51" i="2"/>
  <c r="BI51" i="2"/>
  <c r="BH51" i="2"/>
  <c r="BG51" i="2"/>
  <c r="BF51" i="2"/>
  <c r="BE51" i="2"/>
  <c r="BD51" i="2"/>
  <c r="BC51" i="2"/>
  <c r="BB51" i="2"/>
  <c r="BA51" i="2"/>
  <c r="AZ51" i="2"/>
  <c r="AY51" i="2"/>
  <c r="AX51" i="2"/>
  <c r="AW51" i="2"/>
  <c r="AV51" i="2"/>
  <c r="AU51" i="2"/>
  <c r="AT51" i="2" a="1"/>
  <c r="AT51" i="2" s="1"/>
  <c r="AS51" i="2" a="1"/>
  <c r="AS51" i="2" s="1"/>
  <c r="AH51" i="2"/>
  <c r="AG51" i="2"/>
  <c r="AF51" i="2"/>
  <c r="AC51" i="2"/>
  <c r="AB51" i="2"/>
  <c r="V51" i="2"/>
  <c r="A51" i="2"/>
  <c r="BJ50" i="2"/>
  <c r="BI50" i="2"/>
  <c r="BH50" i="2"/>
  <c r="BG50" i="2"/>
  <c r="BF50" i="2"/>
  <c r="BE50" i="2"/>
  <c r="BD50" i="2"/>
  <c r="BC50" i="2"/>
  <c r="BB50" i="2"/>
  <c r="BA50" i="2"/>
  <c r="AZ50" i="2"/>
  <c r="AY50" i="2"/>
  <c r="AX50" i="2"/>
  <c r="AW50" i="2"/>
  <c r="AV50" i="2"/>
  <c r="AU50" i="2"/>
  <c r="AT50" i="2" a="1"/>
  <c r="AT50" i="2" s="1"/>
  <c r="AS50" i="2" a="1"/>
  <c r="AS50" i="2" s="1"/>
  <c r="AH50" i="2"/>
  <c r="AG50" i="2"/>
  <c r="AF50" i="2"/>
  <c r="AC50" i="2"/>
  <c r="AB50" i="2"/>
  <c r="V50" i="2"/>
  <c r="A50" i="2"/>
  <c r="BJ7" i="2"/>
  <c r="BI7" i="2"/>
  <c r="BH7" i="2"/>
  <c r="BG7" i="2"/>
  <c r="BF7" i="2"/>
  <c r="BE7" i="2"/>
  <c r="BD7" i="2"/>
  <c r="BC7" i="2"/>
  <c r="BB7" i="2"/>
  <c r="BA7" i="2"/>
  <c r="AZ7" i="2"/>
  <c r="AY7" i="2"/>
  <c r="AX7" i="2"/>
  <c r="AW7" i="2"/>
  <c r="AV7" i="2"/>
  <c r="AU7" i="2"/>
  <c r="AT7" i="2" a="1"/>
  <c r="AT7" i="2" s="1"/>
  <c r="AS7" i="2" a="1"/>
  <c r="AS7" i="2" s="1"/>
  <c r="AH7" i="2"/>
  <c r="AG7" i="2"/>
  <c r="AF7" i="2"/>
  <c r="AC7" i="2"/>
  <c r="AB7" i="2"/>
  <c r="V7" i="2"/>
  <c r="A7" i="2"/>
  <c r="BJ49" i="2"/>
  <c r="BI49" i="2"/>
  <c r="BH49" i="2"/>
  <c r="BG49" i="2"/>
  <c r="BF49" i="2"/>
  <c r="BE49" i="2"/>
  <c r="BD49" i="2"/>
  <c r="BC49" i="2"/>
  <c r="BB49" i="2"/>
  <c r="BA49" i="2"/>
  <c r="AZ49" i="2"/>
  <c r="AY49" i="2"/>
  <c r="AX49" i="2"/>
  <c r="AW49" i="2"/>
  <c r="AV49" i="2"/>
  <c r="AU49" i="2"/>
  <c r="AT49" i="2" a="1"/>
  <c r="AT49" i="2" s="1"/>
  <c r="AS49" i="2" a="1"/>
  <c r="AS49" i="2" s="1"/>
  <c r="AH49" i="2"/>
  <c r="AG49" i="2"/>
  <c r="AF49" i="2"/>
  <c r="AC49" i="2"/>
  <c r="AB49" i="2"/>
  <c r="V49" i="2"/>
  <c r="A49" i="2"/>
  <c r="BJ48" i="2"/>
  <c r="BI48" i="2"/>
  <c r="BH48" i="2"/>
  <c r="BG48" i="2"/>
  <c r="BF48" i="2"/>
  <c r="BE48" i="2"/>
  <c r="BD48" i="2"/>
  <c r="BC48" i="2"/>
  <c r="BB48" i="2"/>
  <c r="BA48" i="2"/>
  <c r="AZ48" i="2"/>
  <c r="AY48" i="2"/>
  <c r="AX48" i="2"/>
  <c r="AW48" i="2"/>
  <c r="AV48" i="2"/>
  <c r="AU48" i="2"/>
  <c r="AT48" i="2" a="1"/>
  <c r="AT48" i="2" s="1"/>
  <c r="AS48" i="2" a="1"/>
  <c r="AS48" i="2" s="1"/>
  <c r="AH48" i="2"/>
  <c r="AG48" i="2"/>
  <c r="AF48" i="2"/>
  <c r="AC48" i="2"/>
  <c r="AB48" i="2"/>
  <c r="V48" i="2"/>
  <c r="A48" i="2"/>
  <c r="BJ47" i="2"/>
  <c r="BI47" i="2"/>
  <c r="BH47" i="2"/>
  <c r="BG47" i="2"/>
  <c r="BF47" i="2"/>
  <c r="BE47" i="2"/>
  <c r="BD47" i="2"/>
  <c r="BC47" i="2"/>
  <c r="BB47" i="2"/>
  <c r="BA47" i="2"/>
  <c r="AZ47" i="2"/>
  <c r="AY47" i="2"/>
  <c r="AX47" i="2"/>
  <c r="AW47" i="2"/>
  <c r="AV47" i="2"/>
  <c r="AU47" i="2"/>
  <c r="AT47" i="2" a="1"/>
  <c r="AT47" i="2" s="1"/>
  <c r="AS47" i="2" a="1"/>
  <c r="AS47" i="2" s="1"/>
  <c r="AH47" i="2"/>
  <c r="AG47" i="2"/>
  <c r="AF47" i="2"/>
  <c r="AC47" i="2"/>
  <c r="AB47" i="2"/>
  <c r="V47" i="2"/>
  <c r="A47" i="2"/>
  <c r="BJ46" i="2"/>
  <c r="BI46" i="2"/>
  <c r="BH46" i="2"/>
  <c r="BG46" i="2"/>
  <c r="BF46" i="2"/>
  <c r="BE46" i="2"/>
  <c r="BD46" i="2"/>
  <c r="BC46" i="2"/>
  <c r="BB46" i="2"/>
  <c r="BA46" i="2"/>
  <c r="AZ46" i="2"/>
  <c r="AY46" i="2"/>
  <c r="AX46" i="2"/>
  <c r="AW46" i="2"/>
  <c r="AV46" i="2"/>
  <c r="AU46" i="2"/>
  <c r="AT46" i="2" a="1"/>
  <c r="AT46" i="2" s="1"/>
  <c r="AS46" i="2" a="1"/>
  <c r="AS46" i="2" s="1"/>
  <c r="AH46" i="2"/>
  <c r="AG46" i="2"/>
  <c r="AF46" i="2"/>
  <c r="AC46" i="2"/>
  <c r="AB46" i="2"/>
  <c r="V46" i="2"/>
  <c r="A46" i="2"/>
  <c r="BJ45" i="2"/>
  <c r="BI45" i="2"/>
  <c r="BH45" i="2"/>
  <c r="BG45" i="2"/>
  <c r="BF45" i="2"/>
  <c r="BE45" i="2"/>
  <c r="BD45" i="2"/>
  <c r="BC45" i="2"/>
  <c r="BB45" i="2"/>
  <c r="BA45" i="2"/>
  <c r="AZ45" i="2"/>
  <c r="AY45" i="2"/>
  <c r="AX45" i="2"/>
  <c r="AW45" i="2"/>
  <c r="AV45" i="2"/>
  <c r="AU45" i="2"/>
  <c r="AT45" i="2" a="1"/>
  <c r="AT45" i="2" s="1"/>
  <c r="AS45" i="2" a="1"/>
  <c r="AS45" i="2" s="1"/>
  <c r="AH45" i="2"/>
  <c r="AG45" i="2"/>
  <c r="AF45" i="2"/>
  <c r="AJ45" i="2" s="1"/>
  <c r="AK45" i="2" s="1"/>
  <c r="AC45" i="2"/>
  <c r="AB45" i="2"/>
  <c r="V45" i="2"/>
  <c r="A45" i="2"/>
  <c r="BJ44" i="2"/>
  <c r="BI44" i="2"/>
  <c r="BH44" i="2"/>
  <c r="BG44" i="2"/>
  <c r="BF44" i="2"/>
  <c r="BE44" i="2"/>
  <c r="BD44" i="2"/>
  <c r="BC44" i="2"/>
  <c r="BB44" i="2"/>
  <c r="BA44" i="2"/>
  <c r="AZ44" i="2"/>
  <c r="AY44" i="2"/>
  <c r="AX44" i="2"/>
  <c r="AW44" i="2"/>
  <c r="AV44" i="2"/>
  <c r="AU44" i="2"/>
  <c r="AT44" i="2" a="1"/>
  <c r="AT44" i="2" s="1"/>
  <c r="AS44" i="2" a="1"/>
  <c r="AS44" i="2" s="1"/>
  <c r="AH44" i="2"/>
  <c r="AG44" i="2"/>
  <c r="AF44" i="2"/>
  <c r="AC44" i="2"/>
  <c r="AB44" i="2"/>
  <c r="V44" i="2"/>
  <c r="A44" i="2"/>
  <c r="BJ6" i="2"/>
  <c r="BI6" i="2"/>
  <c r="BH6" i="2"/>
  <c r="BG6" i="2"/>
  <c r="BF6" i="2"/>
  <c r="BE6" i="2"/>
  <c r="BD6" i="2"/>
  <c r="BC6" i="2"/>
  <c r="BB6" i="2"/>
  <c r="BA6" i="2"/>
  <c r="AZ6" i="2"/>
  <c r="AY6" i="2"/>
  <c r="AX6" i="2"/>
  <c r="AW6" i="2"/>
  <c r="AV6" i="2"/>
  <c r="AU6" i="2"/>
  <c r="AT6" i="2" a="1"/>
  <c r="AT6" i="2" s="1"/>
  <c r="AS6" i="2" a="1"/>
  <c r="AS6" i="2" s="1"/>
  <c r="AH6" i="2"/>
  <c r="AG6" i="2"/>
  <c r="AF6" i="2"/>
  <c r="AC6" i="2"/>
  <c r="AB6" i="2"/>
  <c r="V6" i="2"/>
  <c r="A6" i="2"/>
  <c r="BJ5" i="2"/>
  <c r="BI5" i="2"/>
  <c r="BH5" i="2"/>
  <c r="BG5" i="2"/>
  <c r="BF5" i="2"/>
  <c r="BE5" i="2"/>
  <c r="BD5" i="2"/>
  <c r="BC5" i="2"/>
  <c r="BB5" i="2"/>
  <c r="BA5" i="2"/>
  <c r="AZ5" i="2"/>
  <c r="AY5" i="2"/>
  <c r="AX5" i="2"/>
  <c r="AW5" i="2"/>
  <c r="AV5" i="2"/>
  <c r="AU5" i="2"/>
  <c r="AT5" i="2" a="1"/>
  <c r="AT5" i="2" s="1"/>
  <c r="AS5" i="2" a="1"/>
  <c r="AS5" i="2" s="1"/>
  <c r="AH5" i="2"/>
  <c r="AG5" i="2"/>
  <c r="AF5" i="2"/>
  <c r="AC5" i="2"/>
  <c r="AB5" i="2"/>
  <c r="V5" i="2"/>
  <c r="A5" i="2"/>
  <c r="BJ43" i="2"/>
  <c r="BI43" i="2"/>
  <c r="BH43" i="2"/>
  <c r="BG43" i="2"/>
  <c r="BF43" i="2"/>
  <c r="BE43" i="2"/>
  <c r="BD43" i="2"/>
  <c r="BC43" i="2"/>
  <c r="BB43" i="2"/>
  <c r="BA43" i="2"/>
  <c r="AZ43" i="2"/>
  <c r="AY43" i="2"/>
  <c r="AX43" i="2"/>
  <c r="AW43" i="2"/>
  <c r="AV43" i="2"/>
  <c r="AU43" i="2"/>
  <c r="AT43" i="2" a="1"/>
  <c r="AT43" i="2" s="1"/>
  <c r="AS43" i="2" a="1"/>
  <c r="AS43" i="2" s="1"/>
  <c r="AH43" i="2"/>
  <c r="AG43" i="2"/>
  <c r="AF43" i="2"/>
  <c r="AC43" i="2"/>
  <c r="AB43" i="2"/>
  <c r="V43" i="2"/>
  <c r="A43" i="2"/>
  <c r="BJ42" i="2"/>
  <c r="BI42" i="2"/>
  <c r="BH42" i="2"/>
  <c r="BG42" i="2"/>
  <c r="BF42" i="2"/>
  <c r="BE42" i="2"/>
  <c r="BD42" i="2"/>
  <c r="BC42" i="2"/>
  <c r="BB42" i="2"/>
  <c r="BA42" i="2"/>
  <c r="AZ42" i="2"/>
  <c r="AY42" i="2"/>
  <c r="AX42" i="2"/>
  <c r="AW42" i="2"/>
  <c r="AV42" i="2"/>
  <c r="AU42" i="2"/>
  <c r="AT42" i="2" a="1"/>
  <c r="AT42" i="2" s="1"/>
  <c r="AS42" i="2" a="1"/>
  <c r="AS42" i="2" s="1"/>
  <c r="AH42" i="2"/>
  <c r="AG42" i="2"/>
  <c r="AF42" i="2"/>
  <c r="AC42" i="2"/>
  <c r="AB42" i="2"/>
  <c r="V42" i="2"/>
  <c r="A42" i="2"/>
  <c r="BJ41" i="2"/>
  <c r="BI41" i="2"/>
  <c r="BH41" i="2"/>
  <c r="BG41" i="2"/>
  <c r="BF41" i="2"/>
  <c r="BE41" i="2"/>
  <c r="BD41" i="2"/>
  <c r="BC41" i="2"/>
  <c r="BB41" i="2"/>
  <c r="BA41" i="2"/>
  <c r="AZ41" i="2"/>
  <c r="AY41" i="2"/>
  <c r="AX41" i="2"/>
  <c r="AW41" i="2"/>
  <c r="AV41" i="2"/>
  <c r="AU41" i="2"/>
  <c r="AT41" i="2" a="1"/>
  <c r="AT41" i="2" s="1"/>
  <c r="AS41" i="2" a="1"/>
  <c r="AS41" i="2" s="1"/>
  <c r="AH41" i="2"/>
  <c r="AG41" i="2"/>
  <c r="AF41" i="2"/>
  <c r="AC41" i="2"/>
  <c r="AB41" i="2"/>
  <c r="V41" i="2"/>
  <c r="A41" i="2"/>
  <c r="BJ4" i="2"/>
  <c r="BI4" i="2"/>
  <c r="BH4" i="2"/>
  <c r="BG4" i="2"/>
  <c r="BF4" i="2"/>
  <c r="BE4" i="2"/>
  <c r="BD4" i="2"/>
  <c r="BC4" i="2"/>
  <c r="BB4" i="2"/>
  <c r="BA4" i="2"/>
  <c r="AZ4" i="2"/>
  <c r="AY4" i="2"/>
  <c r="AX4" i="2"/>
  <c r="AW4" i="2"/>
  <c r="AV4" i="2"/>
  <c r="AU4" i="2"/>
  <c r="AT4" i="2" a="1"/>
  <c r="AT4" i="2" s="1"/>
  <c r="AS4" i="2" a="1"/>
  <c r="AS4" i="2" s="1"/>
  <c r="AH4" i="2"/>
  <c r="AG4" i="2"/>
  <c r="AF4" i="2"/>
  <c r="AJ4" i="2" s="1"/>
  <c r="AK4" i="2" s="1"/>
  <c r="AC4" i="2"/>
  <c r="AB4" i="2"/>
  <c r="V4" i="2"/>
  <c r="A4" i="2"/>
  <c r="BJ40" i="2"/>
  <c r="BI40" i="2"/>
  <c r="BH40" i="2"/>
  <c r="BG40" i="2"/>
  <c r="BF40" i="2"/>
  <c r="BE40" i="2"/>
  <c r="BD40" i="2"/>
  <c r="BC40" i="2"/>
  <c r="BB40" i="2"/>
  <c r="BA40" i="2"/>
  <c r="AZ40" i="2"/>
  <c r="AY40" i="2"/>
  <c r="AX40" i="2"/>
  <c r="AW40" i="2"/>
  <c r="AV40" i="2"/>
  <c r="AU40" i="2"/>
  <c r="AT40" i="2" a="1"/>
  <c r="AT40" i="2" s="1"/>
  <c r="AS40" i="2" a="1"/>
  <c r="AS40" i="2" s="1"/>
  <c r="AH40" i="2"/>
  <c r="AG40" i="2"/>
  <c r="AF40" i="2"/>
  <c r="AC40" i="2"/>
  <c r="AB40" i="2"/>
  <c r="V40" i="2"/>
  <c r="A40" i="2"/>
  <c r="BJ3" i="2"/>
  <c r="BI3" i="2"/>
  <c r="BH3" i="2"/>
  <c r="BG3" i="2"/>
  <c r="BF3" i="2"/>
  <c r="BE3" i="2"/>
  <c r="BD3" i="2"/>
  <c r="BC3" i="2"/>
  <c r="BB3" i="2"/>
  <c r="BA3" i="2"/>
  <c r="AZ3" i="2"/>
  <c r="AY3" i="2"/>
  <c r="AX3" i="2"/>
  <c r="AW3" i="2"/>
  <c r="AV3" i="2"/>
  <c r="AU3" i="2"/>
  <c r="AT3" i="2" a="1"/>
  <c r="AT3" i="2" s="1"/>
  <c r="AS3" i="2" a="1"/>
  <c r="AS3" i="2" s="1"/>
  <c r="AH3" i="2"/>
  <c r="AG3" i="2"/>
  <c r="AF3" i="2"/>
  <c r="AC3" i="2"/>
  <c r="AB3" i="2"/>
  <c r="V3" i="2"/>
  <c r="A3" i="2"/>
  <c r="BJ2" i="2"/>
  <c r="BI2" i="2"/>
  <c r="BH2" i="2"/>
  <c r="BG2" i="2"/>
  <c r="BF2" i="2"/>
  <c r="BE2" i="2"/>
  <c r="BD2" i="2"/>
  <c r="BC2" i="2"/>
  <c r="BB2" i="2"/>
  <c r="BA2" i="2"/>
  <c r="AZ2" i="2"/>
  <c r="AY2" i="2"/>
  <c r="AX2" i="2"/>
  <c r="AW2" i="2"/>
  <c r="AV2" i="2"/>
  <c r="AU2" i="2"/>
  <c r="AT2" i="2" a="1"/>
  <c r="AT2" i="2" s="1"/>
  <c r="AS2" i="2" a="1"/>
  <c r="AS2" i="2" s="1"/>
  <c r="AH2" i="2"/>
  <c r="AG2" i="2"/>
  <c r="AF2" i="2"/>
  <c r="AC2" i="2"/>
  <c r="AB2" i="2"/>
  <c r="V2" i="2"/>
  <c r="A2" i="2"/>
  <c r="BJ39" i="2"/>
  <c r="BI39" i="2"/>
  <c r="BH39" i="2"/>
  <c r="BG39" i="2"/>
  <c r="BF39" i="2"/>
  <c r="BE39" i="2"/>
  <c r="BD39" i="2"/>
  <c r="BC39" i="2"/>
  <c r="BB39" i="2"/>
  <c r="BA39" i="2"/>
  <c r="AZ39" i="2"/>
  <c r="AY39" i="2"/>
  <c r="AX39" i="2"/>
  <c r="AW39" i="2"/>
  <c r="AV39" i="2"/>
  <c r="AU39" i="2"/>
  <c r="AT39" i="2" a="1"/>
  <c r="AT39" i="2" s="1"/>
  <c r="AS39" i="2" a="1"/>
  <c r="AS39" i="2" s="1"/>
  <c r="AH39" i="2"/>
  <c r="AG39" i="2"/>
  <c r="AF39" i="2"/>
  <c r="AC39" i="2"/>
  <c r="AB39" i="2"/>
  <c r="V39" i="2"/>
  <c r="A39" i="2"/>
  <c r="BJ38" i="2"/>
  <c r="BI38" i="2"/>
  <c r="BH38" i="2"/>
  <c r="BG38" i="2"/>
  <c r="BF38" i="2"/>
  <c r="BE38" i="2"/>
  <c r="BD38" i="2"/>
  <c r="BC38" i="2"/>
  <c r="BB38" i="2"/>
  <c r="BA38" i="2"/>
  <c r="AZ38" i="2"/>
  <c r="AY38" i="2"/>
  <c r="AX38" i="2"/>
  <c r="AW38" i="2"/>
  <c r="AV38" i="2"/>
  <c r="AU38" i="2"/>
  <c r="AT38" i="2" a="1"/>
  <c r="AT38" i="2" s="1"/>
  <c r="AS38" i="2" a="1"/>
  <c r="AS38" i="2" s="1"/>
  <c r="AH38" i="2"/>
  <c r="AG38" i="2"/>
  <c r="AF38" i="2"/>
  <c r="AC38" i="2"/>
  <c r="AB38" i="2"/>
  <c r="V38" i="2"/>
  <c r="A38" i="2"/>
  <c r="BJ37" i="2"/>
  <c r="BI37" i="2"/>
  <c r="BH37" i="2"/>
  <c r="BG37" i="2"/>
  <c r="BF37" i="2"/>
  <c r="BE37" i="2"/>
  <c r="BD37" i="2"/>
  <c r="BC37" i="2"/>
  <c r="BB37" i="2"/>
  <c r="BA37" i="2"/>
  <c r="AZ37" i="2"/>
  <c r="AY37" i="2"/>
  <c r="AX37" i="2"/>
  <c r="AW37" i="2"/>
  <c r="AV37" i="2"/>
  <c r="AU37" i="2"/>
  <c r="AT37" i="2" a="1"/>
  <c r="AT37" i="2" s="1"/>
  <c r="AS37" i="2" a="1"/>
  <c r="AS37" i="2" s="1"/>
  <c r="AH37" i="2"/>
  <c r="AG37" i="2"/>
  <c r="AF37" i="2"/>
  <c r="AC37" i="2"/>
  <c r="AB37" i="2"/>
  <c r="V37" i="2"/>
  <c r="A37" i="2"/>
  <c r="BJ36" i="2"/>
  <c r="BI36" i="2"/>
  <c r="BH36" i="2"/>
  <c r="BG36" i="2"/>
  <c r="BF36" i="2"/>
  <c r="BE36" i="2"/>
  <c r="BD36" i="2"/>
  <c r="BC36" i="2"/>
  <c r="BB36" i="2"/>
  <c r="BA36" i="2"/>
  <c r="AZ36" i="2"/>
  <c r="AY36" i="2"/>
  <c r="AX36" i="2"/>
  <c r="AW36" i="2"/>
  <c r="AV36" i="2"/>
  <c r="AU36" i="2"/>
  <c r="AT36" i="2" a="1"/>
  <c r="AT36" i="2" s="1"/>
  <c r="AS36" i="2" a="1"/>
  <c r="AS36" i="2" s="1"/>
  <c r="AH36" i="2"/>
  <c r="AG36" i="2"/>
  <c r="AF36" i="2"/>
  <c r="AC36" i="2"/>
  <c r="AB36" i="2"/>
  <c r="V36" i="2"/>
  <c r="A36" i="2"/>
  <c r="BJ35" i="2"/>
  <c r="BI35" i="2"/>
  <c r="BH35" i="2"/>
  <c r="BG35" i="2"/>
  <c r="BF35" i="2"/>
  <c r="BE35" i="2"/>
  <c r="BD35" i="2"/>
  <c r="BC35" i="2"/>
  <c r="BB35" i="2"/>
  <c r="BA35" i="2"/>
  <c r="AZ35" i="2"/>
  <c r="AY35" i="2"/>
  <c r="AX35" i="2"/>
  <c r="AW35" i="2"/>
  <c r="AV35" i="2"/>
  <c r="AU35" i="2"/>
  <c r="AT35" i="2" a="1"/>
  <c r="AT35" i="2" s="1"/>
  <c r="AS35" i="2" a="1"/>
  <c r="AS35" i="2" s="1"/>
  <c r="AH35" i="2"/>
  <c r="AG35" i="2"/>
  <c r="AF35" i="2"/>
  <c r="AC35" i="2"/>
  <c r="AB35" i="2"/>
  <c r="V35" i="2"/>
  <c r="A35" i="2"/>
  <c r="BJ34" i="2"/>
  <c r="BI34" i="2"/>
  <c r="BH34" i="2"/>
  <c r="BG34" i="2"/>
  <c r="BF34" i="2"/>
  <c r="BE34" i="2"/>
  <c r="BD34" i="2"/>
  <c r="BC34" i="2"/>
  <c r="BB34" i="2"/>
  <c r="BA34" i="2"/>
  <c r="AZ34" i="2"/>
  <c r="AY34" i="2"/>
  <c r="AX34" i="2"/>
  <c r="AW34" i="2"/>
  <c r="AV34" i="2"/>
  <c r="AU34" i="2"/>
  <c r="AT34" i="2" a="1"/>
  <c r="AT34" i="2" s="1"/>
  <c r="AS34" i="2" a="1"/>
  <c r="AS34" i="2" s="1"/>
  <c r="AH34" i="2"/>
  <c r="AG34" i="2"/>
  <c r="AF34" i="2"/>
  <c r="AC34" i="2"/>
  <c r="AB34" i="2"/>
  <c r="V34" i="2"/>
  <c r="A34" i="2"/>
  <c r="BJ33" i="2"/>
  <c r="BI33" i="2"/>
  <c r="BH33" i="2"/>
  <c r="BG33" i="2"/>
  <c r="BF33" i="2"/>
  <c r="BE33" i="2"/>
  <c r="BD33" i="2"/>
  <c r="BC33" i="2"/>
  <c r="BB33" i="2"/>
  <c r="BA33" i="2"/>
  <c r="AZ33" i="2"/>
  <c r="AY33" i="2"/>
  <c r="AX33" i="2"/>
  <c r="AW33" i="2"/>
  <c r="AV33" i="2"/>
  <c r="AU33" i="2"/>
  <c r="AT33" i="2" a="1"/>
  <c r="AT33" i="2" s="1"/>
  <c r="AS33" i="2" a="1"/>
  <c r="AS33" i="2" s="1"/>
  <c r="AH33" i="2"/>
  <c r="AG33" i="2"/>
  <c r="AF33" i="2"/>
  <c r="AC33" i="2"/>
  <c r="AB33" i="2"/>
  <c r="V33" i="2"/>
  <c r="A33" i="2"/>
  <c r="BJ32" i="2"/>
  <c r="BI32" i="2"/>
  <c r="BH32" i="2"/>
  <c r="BG32" i="2"/>
  <c r="BF32" i="2"/>
  <c r="BE32" i="2"/>
  <c r="BD32" i="2"/>
  <c r="BC32" i="2"/>
  <c r="BB32" i="2"/>
  <c r="BA32" i="2"/>
  <c r="AZ32" i="2"/>
  <c r="AY32" i="2"/>
  <c r="AX32" i="2"/>
  <c r="AW32" i="2"/>
  <c r="AV32" i="2"/>
  <c r="AU32" i="2"/>
  <c r="AT32" i="2" a="1"/>
  <c r="AT32" i="2" s="1"/>
  <c r="AS32" i="2" a="1"/>
  <c r="AS32" i="2" s="1"/>
  <c r="AH32" i="2"/>
  <c r="AG32" i="2"/>
  <c r="AF32" i="2"/>
  <c r="AC32" i="2"/>
  <c r="AB32" i="2"/>
  <c r="V32" i="2"/>
  <c r="A32" i="2"/>
  <c r="J20" i="1"/>
  <c r="AJ54" i="2" l="1"/>
  <c r="AK54" i="2" s="1"/>
  <c r="AJ108" i="2"/>
  <c r="AK108" i="2" s="1"/>
  <c r="AJ16" i="2"/>
  <c r="AK16" i="2" s="1"/>
  <c r="AJ47" i="2"/>
  <c r="AK47" i="2" s="1"/>
  <c r="AJ5" i="2"/>
  <c r="AK5" i="2" s="1"/>
  <c r="AJ10" i="2"/>
  <c r="AK10" i="2" s="1"/>
  <c r="AJ87" i="2"/>
  <c r="AK87" i="2" s="1"/>
  <c r="AJ56" i="2"/>
  <c r="AK56" i="2" s="1"/>
  <c r="AJ89" i="2"/>
  <c r="AK89" i="2" s="1"/>
  <c r="AJ96" i="2"/>
  <c r="AK96" i="2" s="1"/>
  <c r="AJ51" i="2"/>
  <c r="AK51" i="2" s="1"/>
  <c r="AJ13" i="2"/>
  <c r="AK13" i="2" s="1"/>
  <c r="AJ94" i="2"/>
  <c r="AK94" i="2" s="1"/>
  <c r="AJ60" i="2"/>
  <c r="AK60" i="2" s="1"/>
  <c r="AJ18" i="2"/>
  <c r="AK18" i="2" s="1"/>
  <c r="AJ77" i="2"/>
  <c r="AK77" i="2" s="1"/>
  <c r="AJ104" i="2"/>
  <c r="AK104" i="2" s="1"/>
  <c r="AJ29" i="2"/>
  <c r="AK29" i="2" s="1"/>
  <c r="AJ76" i="2"/>
  <c r="AK76" i="2" s="1"/>
  <c r="AJ35" i="2"/>
  <c r="AK35" i="2" s="1"/>
  <c r="AJ95" i="2"/>
  <c r="AK95" i="2" s="1"/>
  <c r="AJ34" i="2"/>
  <c r="AK34" i="2" s="1"/>
  <c r="AJ46" i="2"/>
  <c r="AK46" i="2" s="1"/>
  <c r="AJ7" i="2"/>
  <c r="AK7" i="2" s="1"/>
  <c r="AJ53" i="2"/>
  <c r="AK53" i="2" s="1"/>
  <c r="AJ100" i="2"/>
  <c r="AK100" i="2" s="1"/>
  <c r="AJ27" i="2"/>
  <c r="AK27" i="2" s="1"/>
  <c r="AJ9" i="2"/>
  <c r="AK9" i="2" s="1"/>
  <c r="AJ20" i="2"/>
  <c r="AK20" i="2" s="1"/>
  <c r="AJ106" i="2"/>
  <c r="AK106" i="2" s="1"/>
  <c r="AJ33" i="2"/>
  <c r="AK33" i="2" s="1"/>
  <c r="AJ50" i="2"/>
  <c r="AK50" i="2" s="1"/>
  <c r="AJ15" i="2"/>
  <c r="AK15" i="2" s="1"/>
  <c r="AJ40" i="2"/>
  <c r="AK40" i="2" s="1"/>
  <c r="AJ58" i="2"/>
  <c r="AK58" i="2" s="1"/>
  <c r="AJ69" i="2"/>
  <c r="AK69" i="2" s="1"/>
  <c r="AJ17" i="2"/>
  <c r="AK17" i="2" s="1"/>
  <c r="AJ19" i="2"/>
  <c r="AK19" i="2" s="1"/>
  <c r="AJ36" i="2"/>
  <c r="AK36" i="2" s="1"/>
  <c r="AJ8" i="2"/>
  <c r="AK8" i="2" s="1"/>
  <c r="AJ59" i="2"/>
  <c r="AK59" i="2" s="1"/>
  <c r="AJ61" i="2"/>
  <c r="AK61" i="2" s="1"/>
  <c r="AJ66" i="2"/>
  <c r="AK66" i="2" s="1"/>
  <c r="AJ74" i="2"/>
  <c r="AK74" i="2" s="1"/>
  <c r="AJ84" i="2"/>
  <c r="AK84" i="2" s="1"/>
  <c r="AJ85" i="2"/>
  <c r="AK85" i="2" s="1"/>
  <c r="AJ25" i="2"/>
  <c r="AK25" i="2" s="1"/>
  <c r="AJ98" i="2"/>
  <c r="AK98" i="2" s="1"/>
  <c r="AJ14" i="2"/>
  <c r="AK14" i="2" s="1"/>
  <c r="AJ91" i="2"/>
  <c r="AK91" i="2" s="1"/>
  <c r="AJ41" i="2"/>
  <c r="AK41" i="2" s="1"/>
  <c r="AJ3" i="2"/>
  <c r="AK3" i="2" s="1"/>
  <c r="AJ57" i="2"/>
  <c r="AK57" i="2" s="1"/>
  <c r="AJ62" i="2"/>
  <c r="AK62" i="2" s="1"/>
  <c r="AJ63" i="2"/>
  <c r="AK63" i="2" s="1"/>
  <c r="AJ70" i="2"/>
  <c r="AK70" i="2" s="1"/>
  <c r="AJ24" i="2"/>
  <c r="AK24" i="2" s="1"/>
  <c r="AJ115" i="2"/>
  <c r="AK115" i="2" s="1"/>
  <c r="AJ6" i="2"/>
  <c r="AK6" i="2" s="1"/>
  <c r="AJ64" i="2"/>
  <c r="AK64" i="2" s="1"/>
  <c r="AJ72" i="2"/>
  <c r="AK72" i="2" s="1"/>
  <c r="AJ111" i="2"/>
  <c r="AK111" i="2" s="1"/>
  <c r="AJ105" i="2"/>
  <c r="AK105" i="2" s="1"/>
  <c r="AJ37" i="2"/>
  <c r="AK37" i="2" s="1"/>
  <c r="AJ48" i="2"/>
  <c r="AK48" i="2" s="1"/>
  <c r="AJ55" i="2"/>
  <c r="AK55" i="2" s="1"/>
  <c r="AJ38" i="2"/>
  <c r="AK38" i="2" s="1"/>
  <c r="AJ42" i="2"/>
  <c r="AK42" i="2" s="1"/>
  <c r="AJ49" i="2"/>
  <c r="AK49" i="2" s="1"/>
  <c r="AJ52" i="2"/>
  <c r="AK52" i="2" s="1"/>
  <c r="AJ12" i="2"/>
  <c r="AK12" i="2" s="1"/>
  <c r="AJ65" i="2"/>
  <c r="AK65" i="2" s="1"/>
  <c r="AJ73" i="2"/>
  <c r="AK73" i="2" s="1"/>
  <c r="AJ39" i="2"/>
  <c r="AK39" i="2" s="1"/>
  <c r="AJ44" i="2"/>
  <c r="AK44" i="2" s="1"/>
  <c r="AJ43" i="2"/>
  <c r="AK43" i="2" s="1"/>
  <c r="AJ68" i="2"/>
  <c r="AK68" i="2" s="1"/>
  <c r="AJ71" i="2"/>
  <c r="AK71" i="2" s="1"/>
  <c r="AJ79" i="2"/>
  <c r="AK79" i="2" s="1"/>
  <c r="AJ92" i="2"/>
  <c r="AK92" i="2" s="1"/>
  <c r="AJ75" i="2"/>
  <c r="AK75" i="2" s="1"/>
  <c r="AJ86" i="2"/>
  <c r="AK86" i="2" s="1"/>
  <c r="AJ81" i="2"/>
  <c r="AK81" i="2" s="1"/>
  <c r="AJ83" i="2"/>
  <c r="AK83" i="2" s="1"/>
  <c r="AJ30" i="2"/>
  <c r="AK30" i="2" s="1"/>
  <c r="AJ103" i="2"/>
  <c r="AK103" i="2" s="1"/>
  <c r="AJ107" i="2"/>
  <c r="AK107" i="2" s="1"/>
  <c r="AJ88" i="2"/>
  <c r="AK88" i="2" s="1"/>
  <c r="AJ93" i="2"/>
  <c r="AK93" i="2" s="1"/>
  <c r="AJ97" i="2"/>
  <c r="AK97" i="2" s="1"/>
  <c r="AJ102" i="2"/>
  <c r="AK102" i="2" s="1"/>
  <c r="AJ28" i="2"/>
  <c r="AK28" i="2" s="1"/>
  <c r="AJ32" i="2"/>
  <c r="AK32" i="2" s="1"/>
  <c r="AJ2" i="2"/>
  <c r="AK2" i="2" s="1"/>
  <c r="AJ67" i="2"/>
  <c r="AK67" i="2" s="1"/>
  <c r="AJ78" i="2"/>
  <c r="AK78" i="2" s="1"/>
  <c r="AJ80" i="2"/>
  <c r="AK80" i="2" s="1"/>
  <c r="AJ21" i="2"/>
  <c r="AK21" i="2" s="1"/>
  <c r="AJ22" i="2"/>
  <c r="AK22" i="2" s="1"/>
  <c r="AJ90" i="2"/>
  <c r="AK90" i="2" s="1"/>
  <c r="AJ26" i="2"/>
  <c r="AK26" i="2" s="1"/>
  <c r="AJ99" i="2"/>
  <c r="AK9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tc={6D07E631-E0CA-496F-8C27-6238317E3C23}</author>
  </authors>
  <commentList>
    <comment ref="Q1" authorId="0" shapeId="0" xr:uid="{6D07E631-E0CA-496F-8C27-6238317E3C23}">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Agregar Información sobre rechazos o solicitudes del Consejo, aclarando la fecha de presentación a sesión, se pueden enumerar hacia abajo.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<sst xmlns="http://schemas.openxmlformats.org/spreadsheetml/2006/main" count="4104" uniqueCount="1424">
  <si>
    <t>NOMBRE DEL PROYECTO</t>
  </si>
  <si>
    <t>AÑO</t>
  </si>
  <si>
    <t>FOLIO PROYECTO</t>
  </si>
  <si>
    <t>DONATARIO</t>
  </si>
  <si>
    <t>DONANTE</t>
  </si>
  <si>
    <t>REGIÓN DONDE SE EJECUTA EL PROYECTO</t>
  </si>
  <si>
    <t>RUT DONANTE</t>
  </si>
  <si>
    <t>FOLIO INSTITUCIÓN
DONATARIA</t>
  </si>
  <si>
    <t>RUT INSTITUCIÓN DONATARIA</t>
  </si>
  <si>
    <t>FECHA
DONACION</t>
  </si>
  <si>
    <t>72250700-2</t>
  </si>
  <si>
    <t>Inclusión TACAL</t>
  </si>
  <si>
    <t>La Inclusión es Posible</t>
  </si>
  <si>
    <t xml:space="preserve">Más inclusión </t>
  </si>
  <si>
    <t>Flex eq. Descanso Chile</t>
  </si>
  <si>
    <t>Bionet SA</t>
  </si>
  <si>
    <t xml:space="preserve">Moller y Perez Cotapos Construcciones Industriales </t>
  </si>
  <si>
    <t>Ericcson</t>
  </si>
  <si>
    <t>Servicios Agricolas y Forestales Collipulli Ltda</t>
  </si>
  <si>
    <t>Chilempack SA</t>
  </si>
  <si>
    <t>Coorporación Técnica de Fluidos SA</t>
  </si>
  <si>
    <t>Lounge SA</t>
  </si>
  <si>
    <t>FUNDACION AGROSUPER</t>
  </si>
  <si>
    <t>SIOM SPA</t>
  </si>
  <si>
    <t>Vinilit SA</t>
  </si>
  <si>
    <t>Comercial Motores de los Andes SpA</t>
  </si>
  <si>
    <t>Constructora Gardilcic</t>
  </si>
  <si>
    <t>WESTFIRE SUDAMERICA SPA</t>
  </si>
  <si>
    <t>AUTOMOTRIZ CORDILLERA SA</t>
  </si>
  <si>
    <t>SII Group</t>
  </si>
  <si>
    <t>Atlas Copco Chile SPA</t>
  </si>
  <si>
    <t>Ecolab SA</t>
  </si>
  <si>
    <t>Sociedad Importadora JPT Ltda</t>
  </si>
  <si>
    <t>Fondo Esperanza</t>
  </si>
  <si>
    <t>GLENCORE SERVICIOS CORPORATIVOS CHILE</t>
  </si>
  <si>
    <t>nalco industrial services chile limitad</t>
  </si>
  <si>
    <t>Empresa Constructora Moller y Perez</t>
  </si>
  <si>
    <t>Wurth Chile Limitada</t>
  </si>
  <si>
    <t>EECOL INDUSTRIAL</t>
  </si>
  <si>
    <t>VIÑA LUIS FELIPE EDWARDS</t>
  </si>
  <si>
    <t>Gildemeister SpA</t>
  </si>
  <si>
    <t>AISLAPOL SA</t>
  </si>
  <si>
    <t>VIÑA UNDURRAGA SA</t>
  </si>
  <si>
    <t>LIVISTER CHILE SPA</t>
  </si>
  <si>
    <t>Quinta Ingenieria y Construcción SA</t>
  </si>
  <si>
    <t>Ingenieria y Construcción BAPA</t>
  </si>
  <si>
    <t>DOMINION SPA</t>
  </si>
  <si>
    <t>chilexpress SA</t>
  </si>
  <si>
    <t>USURBAN REALTY CHILE SA</t>
  </si>
  <si>
    <t>ultrapoly s a</t>
  </si>
  <si>
    <t>PUENTE SUR OUTSOURCING SA</t>
  </si>
  <si>
    <t>CONSTRUCTORA CBI SPA</t>
  </si>
  <si>
    <t>CONSTRUCTORA LAMPA ORIENTE S.A</t>
  </si>
  <si>
    <t>CONSTRUCTORA MANQUEHUE BROTEC ICAFAL LTDA</t>
  </si>
  <si>
    <t>FUNDACION EDUCACIONAL SOCEDHUCA</t>
  </si>
  <si>
    <t>AUTOMOTRIZ PORTILLO PIRAMIDE SPA</t>
  </si>
  <si>
    <t>COSECHE S.A</t>
  </si>
  <si>
    <t>LATAM CAR GROUP SPA</t>
  </si>
  <si>
    <t>PORTILLO S.A</t>
  </si>
  <si>
    <t>CONSTRUCTORA SOCOVESA SANTIAGO S.A</t>
  </si>
  <si>
    <t>CONSTRUCTORA BELFI INCOLUR LIMITADA</t>
  </si>
  <si>
    <t>AURORA AUSTRALIS S.A</t>
  </si>
  <si>
    <t>AUTOMOTORES GILDEMEISTER SPA</t>
  </si>
  <si>
    <t>CODESSER</t>
  </si>
  <si>
    <t>INSTITUTO PROFESIONAL DE CHILE</t>
  </si>
  <si>
    <t>EPIROC CHILE SAC</t>
  </si>
  <si>
    <t>77924040-8</t>
  </si>
  <si>
    <t>96951870-8</t>
  </si>
  <si>
    <t>76071313-9</t>
  </si>
  <si>
    <t>91162000-6</t>
  </si>
  <si>
    <t>76885630-3</t>
  </si>
  <si>
    <t>96606250-9</t>
  </si>
  <si>
    <t>96599680-K</t>
  </si>
  <si>
    <t>76351870-1</t>
  </si>
  <si>
    <t>65038200-5</t>
  </si>
  <si>
    <t>76090717-0</t>
  </si>
  <si>
    <t>87006000-9</t>
  </si>
  <si>
    <t>76005909-9</t>
  </si>
  <si>
    <t>79538350-6</t>
  </si>
  <si>
    <t>78977700-4</t>
  </si>
  <si>
    <t>79853470-k</t>
  </si>
  <si>
    <t>76107191-2</t>
  </si>
  <si>
    <t>76783709-7</t>
  </si>
  <si>
    <t xml:space="preserve"> 96604460-8</t>
  </si>
  <si>
    <t>77355730-6</t>
  </si>
  <si>
    <t>76141388-0</t>
  </si>
  <si>
    <t>77634736-1</t>
  </si>
  <si>
    <t>85417200-k</t>
  </si>
  <si>
    <t>92770000-K</t>
  </si>
  <si>
    <t>78701740-1</t>
  </si>
  <si>
    <t>78928030-4</t>
  </si>
  <si>
    <t>76084980-4</t>
  </si>
  <si>
    <t>79649140-k</t>
  </si>
  <si>
    <t>76412645-9</t>
  </si>
  <si>
    <t>92461000-K</t>
  </si>
  <si>
    <t>77622841-9</t>
  </si>
  <si>
    <t>78954130-2</t>
  </si>
  <si>
    <t>76477391-90</t>
  </si>
  <si>
    <t>99597170-4</t>
  </si>
  <si>
    <t>96756430-3</t>
  </si>
  <si>
    <t>96814270-4</t>
  </si>
  <si>
    <t>96792340-0</t>
  </si>
  <si>
    <t>76027048-2</t>
  </si>
  <si>
    <t>79768480-5</t>
  </si>
  <si>
    <t>76006938-8</t>
  </si>
  <si>
    <t>77481650-k</t>
  </si>
  <si>
    <t>65108783-K</t>
  </si>
  <si>
    <t>79921560-8</t>
  </si>
  <si>
    <t>91139000-0</t>
  </si>
  <si>
    <t>76611509-8</t>
  </si>
  <si>
    <t>77008670-1</t>
  </si>
  <si>
    <t>99558680-0</t>
  </si>
  <si>
    <t>79989330-4</t>
  </si>
  <si>
    <t>76135131-1</t>
  </si>
  <si>
    <t>79649140-K</t>
  </si>
  <si>
    <t>70265000-3</t>
  </si>
  <si>
    <t>65121264-2</t>
  </si>
  <si>
    <t>91762000-8</t>
  </si>
  <si>
    <t>71086700-3</t>
  </si>
  <si>
    <t>"Capacitación y Empleo a Personas con Condición TEA en Taller Laboral ASPAUT"</t>
  </si>
  <si>
    <t>Constructora Consorcio ICSK-Cosapi Ltda.</t>
  </si>
  <si>
    <t>Construcciones y Montajes Com S.A</t>
  </si>
  <si>
    <t>Logística La Frontera Ltda.</t>
  </si>
  <si>
    <t>ADMINISTRADORA DE CENTROS COMERCIALES CENCOSUD SPA</t>
  </si>
  <si>
    <t>CENCOSUD FIDELIDAD SA</t>
  </si>
  <si>
    <t>COSAPI S.A AGENCIA EN CHILE</t>
  </si>
  <si>
    <t>AGENCIA DE ADUANAS JORGE STEIN Y CIA LTDA</t>
  </si>
  <si>
    <t>Marubeni Auto Finance Ltda.</t>
  </si>
  <si>
    <t>REMSA SPA</t>
  </si>
  <si>
    <t>Jocelyn Moreno Torreblanca         </t>
  </si>
  <si>
    <t>Fundación Coanil</t>
  </si>
  <si>
    <t>70267000-4</t>
  </si>
  <si>
    <t>Proyecto de inclusión, intermediación y fomación Laboral de Fundacion Coanil</t>
  </si>
  <si>
    <t>SCM CORPORACIÓN DE DESARROLLO DEL NORTE</t>
  </si>
  <si>
    <t>96630310-7</t>
  </si>
  <si>
    <t>Región Metropolitana</t>
  </si>
  <si>
    <t>CONSORCIO FVV INGENIERIA Y CONSTRUCCION LTDA</t>
  </si>
  <si>
    <t>77006312-4</t>
  </si>
  <si>
    <t>EQUINOX LOS ANDES SPA</t>
  </si>
  <si>
    <t>77402098-5</t>
  </si>
  <si>
    <t>EXPORTADORA ANAKENA LTDA</t>
  </si>
  <si>
    <t xml:space="preserve">	78185710-6</t>
  </si>
  <si>
    <t>71735400-1</t>
  </si>
  <si>
    <t>Intervención para mejorar habilidades soci-laborales en personas con discapacidad intelectual del Centro Dios con Nosotros, en pos de su inserción y permamencia laboral</t>
  </si>
  <si>
    <t xml:space="preserve">Pochteca Chile S.A </t>
  </si>
  <si>
    <t>96959480-3</t>
  </si>
  <si>
    <t>Metropolitana</t>
  </si>
  <si>
    <t>Hotel La Casa de Don Tomás Ltda.</t>
  </si>
  <si>
    <t>76188454-9</t>
  </si>
  <si>
    <t>Fondo Esperanza SPA</t>
  </si>
  <si>
    <t>Corporación Centro de Formación Técnica Santo Tomás</t>
  </si>
  <si>
    <t>65175242-6</t>
  </si>
  <si>
    <t>Fundación Educacional Colegio Sagrados Corazones del Arzobispado de Santigo</t>
  </si>
  <si>
    <t>81490100-9</t>
  </si>
  <si>
    <t>Corporación Educacional Colegio Centenario de Temuco</t>
  </si>
  <si>
    <t>65144233-8</t>
  </si>
  <si>
    <t>Universidad Diego Portales</t>
  </si>
  <si>
    <t>70990700-k</t>
  </si>
  <si>
    <t>Proveedora Industrial Minera Andina S.A</t>
  </si>
  <si>
    <t>93305000-9</t>
  </si>
  <si>
    <t>Corporación de Educación y Salud para el Síndrome de Down</t>
  </si>
  <si>
    <t>65073010-0</t>
  </si>
  <si>
    <t>Programa Nacional de Capacitación e inserción laboral para personas con discapacidad intelectual</t>
  </si>
  <si>
    <t>WENCO S.A.</t>
  </si>
  <si>
    <t>92147000-2</t>
  </si>
  <si>
    <t>Fundación Educacional Alcántara Peñalolén</t>
  </si>
  <si>
    <t>65158588-0</t>
  </si>
  <si>
    <t>Fundación Educacional Alicante del Rosal</t>
  </si>
  <si>
    <t>65158419-1</t>
  </si>
  <si>
    <t>Fundación Educacional Alicante del Sol</t>
  </si>
  <si>
    <t>65158421-3</t>
  </si>
  <si>
    <t>Fundación Educacional Alicante del Valle</t>
  </si>
  <si>
    <t>65158423-K</t>
  </si>
  <si>
    <t>Programa Nacional de Capacitación e inserción laboral para personas con síndrome de down y discapacidad intelectual</t>
  </si>
  <si>
    <t>FORUM SERVICIOS FINANCIEROS S.A.</t>
  </si>
  <si>
    <t>96678790-2</t>
  </si>
  <si>
    <t>CENTRO DE ECOLOGÍA APLICADA S.A</t>
  </si>
  <si>
    <t>78294470-3</t>
  </si>
  <si>
    <t>NAVIERA ULTRANAV Ltda.</t>
  </si>
  <si>
    <t>92513000-1</t>
  </si>
  <si>
    <t>Programa Nacional de Capacitación e inserción laboral para personas con síndrome de Down y discapacidad intelectual</t>
  </si>
  <si>
    <t>Synopsys Chile SpA</t>
  </si>
  <si>
    <t>76446260-2</t>
  </si>
  <si>
    <t>IMAHE SpA</t>
  </si>
  <si>
    <t>85110100-4</t>
  </si>
  <si>
    <t>MOLIBDENOS Y METALES S.A.</t>
  </si>
  <si>
    <t>93628000-5</t>
  </si>
  <si>
    <t>TRANSPORTES Y EXCAVACIONES</t>
  </si>
  <si>
    <t>84118700-8</t>
  </si>
  <si>
    <t>MAERSK CHILE SPA</t>
  </si>
  <si>
    <t>96653890-2</t>
  </si>
  <si>
    <t>BSALE S.A.</t>
  </si>
  <si>
    <t>76136144-9</t>
  </si>
  <si>
    <t>LAS PALMAS SPA</t>
  </si>
  <si>
    <t>96768970-K</t>
  </si>
  <si>
    <t>BCI SEGUROS GENERALES SA</t>
  </si>
  <si>
    <t>99147000-K</t>
  </si>
  <si>
    <t>INGENERÍA CIVIL VICENTE SA</t>
  </si>
  <si>
    <t>93546000-K</t>
  </si>
  <si>
    <t>TECNOFAST SA</t>
  </si>
  <si>
    <t>76320186-4</t>
  </si>
  <si>
    <t xml:space="preserve">UNIVERSIDAD DIEGO PORTALES </t>
  </si>
  <si>
    <t>70990700-K</t>
  </si>
  <si>
    <t>COAGRA S.A</t>
  </si>
  <si>
    <t>96686870-8</t>
  </si>
  <si>
    <t>Coquimbo</t>
  </si>
  <si>
    <t>ENGENIS S.A.</t>
  </si>
  <si>
    <t>76090231-4</t>
  </si>
  <si>
    <t>SOCIEDAD AGRICOLA CATO SA</t>
  </si>
  <si>
    <t>Corporación Hogar Belén</t>
  </si>
  <si>
    <t>Talca</t>
  </si>
  <si>
    <t>Corporación de Ayuda al Limitado Visual</t>
  </si>
  <si>
    <t>70829000-9</t>
  </si>
  <si>
    <t>Impulsando Oportunidades Laborales Inclusivas para Personas con Discapacidad Visual.</t>
  </si>
  <si>
    <t>SOC AGRICOLA EL ALAMO LTDA.</t>
  </si>
  <si>
    <t>79950040-K</t>
  </si>
  <si>
    <t>SERVICIOS FORESTALES Y COMERCIALES S.A.</t>
  </si>
  <si>
    <t>Programa de Rehabilitación funcionalpara una efectiva y sostenida inclusión laboral.</t>
  </si>
  <si>
    <t>Transportes Factor Distribución S.A</t>
  </si>
  <si>
    <t>76278814-4</t>
  </si>
  <si>
    <t>NOVO NORDISK FARMACEUTICA LIMITADA</t>
  </si>
  <si>
    <t>76711330-7</t>
  </si>
  <si>
    <t>BRASS CHILE S.A</t>
  </si>
  <si>
    <t>77611600-9</t>
  </si>
  <si>
    <t>Compañía Minera La Patagua S.A.</t>
  </si>
  <si>
    <t>84542800-K</t>
  </si>
  <si>
    <t>Banco Itau Chile</t>
  </si>
  <si>
    <t>97023000-9</t>
  </si>
  <si>
    <t>Inelcom Chile S.A.</t>
  </si>
  <si>
    <t>96787470-1</t>
  </si>
  <si>
    <t>NERA CHILE SPA</t>
  </si>
  <si>
    <t>76785917-1</t>
  </si>
  <si>
    <t>Empresa de Desarrollo Pesquero de Chile S.A.</t>
  </si>
  <si>
    <t>85697000-0</t>
  </si>
  <si>
    <t>Steel IngenierÃ­a S.A.</t>
  </si>
  <si>
    <t>96846410-8</t>
  </si>
  <si>
    <t>BBDO Publicidad S.A</t>
  </si>
  <si>
    <t>96771790-8</t>
  </si>
  <si>
    <t>GEOTEC BOYLES BROS S.A.</t>
  </si>
  <si>
    <t>93545000-4</t>
  </si>
  <si>
    <t>Tecnología de Materiales Chile S.A.</t>
  </si>
  <si>
    <t>76537760-9</t>
  </si>
  <si>
    <t>Derco SPA</t>
  </si>
  <si>
    <t>94141000-6</t>
  </si>
  <si>
    <t>Servicios Médicos Santa María Limitada</t>
  </si>
  <si>
    <t>77200240-8</t>
  </si>
  <si>
    <t>Clinica Santa María SPA</t>
  </si>
  <si>
    <t>90753000-0</t>
  </si>
  <si>
    <t>Metso Chile SpA</t>
  </si>
  <si>
    <t>93077000-0</t>
  </si>
  <si>
    <t>Occidental Chemical Chile Limitada</t>
  </si>
  <si>
    <t>93797000-5</t>
  </si>
  <si>
    <t>Strabag SpA</t>
  </si>
  <si>
    <t>76236918-4</t>
  </si>
  <si>
    <t>MEDITERRANEAN SHIPPING COMPANY S.A.</t>
  </si>
  <si>
    <t>96707720-8</t>
  </si>
  <si>
    <t>71589300-2</t>
  </si>
  <si>
    <t xml:space="preserve">PILA: Programa de Inclusión Laboral Aspade </t>
  </si>
  <si>
    <t>CONSTRUCTORA EMEX LTDA</t>
  </si>
  <si>
    <t>76673430-8</t>
  </si>
  <si>
    <t>Valparaíso</t>
  </si>
  <si>
    <t xml:space="preserve">GRUPO BELATOR </t>
  </si>
  <si>
    <t>76432849-3</t>
  </si>
  <si>
    <t>IAN TAYLOR CHILE S.A.</t>
  </si>
  <si>
    <t>82728500-5</t>
  </si>
  <si>
    <t>CONSTRUCTORA EXCON S.A</t>
  </si>
  <si>
    <t>76443280-0</t>
  </si>
  <si>
    <t>MIES, empresa de servicios LTDA</t>
  </si>
  <si>
    <t>79532470-4</t>
  </si>
  <si>
    <t xml:space="preserve">AGRICOLA LA CONSTANCIA </t>
  </si>
  <si>
    <t>76574977-8</t>
  </si>
  <si>
    <t>CLÍNICA ENSENADA SPA</t>
  </si>
  <si>
    <t>76363205-9</t>
  </si>
  <si>
    <t>ONG Casa de Acogida La Esperanza</t>
  </si>
  <si>
    <t>73188700-4</t>
  </si>
  <si>
    <t>Fortaleciendo la Inclusión Laboral de Personas con Discapacidad, Cuando ésta es Derivada del Consumo de Drogas Lícitas e Ilícitas.</t>
  </si>
  <si>
    <t>Minera Las Cenizas S.A.</t>
  </si>
  <si>
    <t>79963260-8</t>
  </si>
  <si>
    <t>RM, XV y VI</t>
  </si>
  <si>
    <t>Baro Spa</t>
  </si>
  <si>
    <t>76198337-7</t>
  </si>
  <si>
    <t>Sociedad inversiones Calama S.A</t>
  </si>
  <si>
    <t>96523950-2</t>
  </si>
  <si>
    <t>Mejor Comercial Ltda</t>
  </si>
  <si>
    <t>76050255-3</t>
  </si>
  <si>
    <t>Maersk logistic and services chile spa</t>
  </si>
  <si>
    <t>96662540-6</t>
  </si>
  <si>
    <t>FESTINA CHILE LTDA</t>
  </si>
  <si>
    <t>76012190-8</t>
  </si>
  <si>
    <t>Sociedad Pro Ayuda del Niño Lisiado</t>
  </si>
  <si>
    <t>81897500-7</t>
  </si>
  <si>
    <t>Servicio de Interemediación Laboral</t>
  </si>
  <si>
    <t>NorControl Chile S.A</t>
  </si>
  <si>
    <t>99581810-8</t>
  </si>
  <si>
    <t>Región de Arica y Parinacota, Tarapacá, Antofagasta, Atacama, Coquimbo, Valparaíso, Metropolitana, Maule, Bío Bío, Araucanía, Los Ríos, Los Lagos, Aysén.</t>
  </si>
  <si>
    <t>Fundacion Amigos por Siempre</t>
  </si>
  <si>
    <t>12 años favoreciendo la inclusion de personas con discapacidad intelectual y del desarrollo en Santiago y Regiones</t>
  </si>
  <si>
    <t>Rio Dulce SA</t>
  </si>
  <si>
    <t>JEJ Ingenieria SA</t>
  </si>
  <si>
    <t>Engenis SpA</t>
  </si>
  <si>
    <t>Los Lagos</t>
  </si>
  <si>
    <t>Inserción socio-laboral para personas en situación de discapacidad</t>
  </si>
  <si>
    <t>Gestión Vial SA</t>
  </si>
  <si>
    <t>Región Metropolitana, Región de Valparaíso, Región del Libertador Bernardo O´Higgins.</t>
  </si>
  <si>
    <t>NOWPORTS CHILE SPA</t>
  </si>
  <si>
    <t>Sociedad Agrícola y comercial LTDA.</t>
  </si>
  <si>
    <t>Fundación Lucha contra la Retinitis Pigmentosa</t>
  </si>
  <si>
    <t>65022863-4</t>
  </si>
  <si>
    <t>Rehabilitación y capacitación para la inclusión sociolaboral de PcD visual</t>
  </si>
  <si>
    <t>Distribuidora de carnes y comestibles Dicarco</t>
  </si>
  <si>
    <t>83551200-2</t>
  </si>
  <si>
    <t>Fundación Agrsuper</t>
  </si>
  <si>
    <t>Papelera Dos S.A.</t>
  </si>
  <si>
    <t>77371287-5</t>
  </si>
  <si>
    <t>Minera Las Cenizas S.a.</t>
  </si>
  <si>
    <t>Sociedad servicios Ingeniería y mantención</t>
  </si>
  <si>
    <t>76808160-3</t>
  </si>
  <si>
    <t>Tecnasic S.A.</t>
  </si>
  <si>
    <t>96917120-1</t>
  </si>
  <si>
    <t>Strabag Edilmac Desarrollos Verticales spa</t>
  </si>
  <si>
    <t>77423544-2</t>
  </si>
  <si>
    <t>Guiñez Ingeniería Ltda.</t>
  </si>
  <si>
    <t>78152850-1</t>
  </si>
  <si>
    <t>Wintec S.A.</t>
  </si>
  <si>
    <t>96952990-4</t>
  </si>
  <si>
    <t>Dap Ducasse Diseño Ltda.</t>
  </si>
  <si>
    <t>76046809-6</t>
  </si>
  <si>
    <t>Comercial Mayelhue Ltda.</t>
  </si>
  <si>
    <t>76198950-2</t>
  </si>
  <si>
    <t>65034895-8</t>
  </si>
  <si>
    <t>Promoviendo la inclusión laboral de personas con discapacidad: Ciclo formativo con apoyo en habilidades blandas</t>
  </si>
  <si>
    <t>NEW TECH COPPER</t>
  </si>
  <si>
    <t>99580830-7</t>
  </si>
  <si>
    <t xml:space="preserve">SOC. EDUCACIONAL LINCOLN COLLEGE </t>
  </si>
  <si>
    <t>76017191-3</t>
  </si>
  <si>
    <t>CORPORACION EDUCACIONAL BC</t>
  </si>
  <si>
    <t>65153249-3</t>
  </si>
  <si>
    <t>DELIVERY HERO - E COMMERCE CHILE SPA</t>
  </si>
  <si>
    <t>76211425-9</t>
  </si>
  <si>
    <t xml:space="preserve">EMPRESA NACIONAL DE CERTIFICACION ELECTRONICA </t>
  </si>
  <si>
    <t>96928180-5</t>
  </si>
  <si>
    <t>DATXER S.A</t>
  </si>
  <si>
    <t>93360000-9</t>
  </si>
  <si>
    <t>ASESORIA Y GESTION DE PROCESOS S.A</t>
  </si>
  <si>
    <t>76095476-4</t>
  </si>
  <si>
    <t>PONTIFICIA UNIVERSIDAD CATOLICA DE CHILE</t>
  </si>
  <si>
    <t>81698900-0</t>
  </si>
  <si>
    <t>DIFOR CHILE S.A</t>
  </si>
  <si>
    <t>96918300-5</t>
  </si>
  <si>
    <t>TRANSPORTES COLLARTE SPA</t>
  </si>
  <si>
    <t>76506620-4</t>
  </si>
  <si>
    <t>HDI SEGUROS</t>
  </si>
  <si>
    <t>99231000-6</t>
  </si>
  <si>
    <t>SYNTHON CHILE LIMITADA</t>
  </si>
  <si>
    <t>76032097-8</t>
  </si>
  <si>
    <t>BANCO BICE</t>
  </si>
  <si>
    <t>97080000-K</t>
  </si>
  <si>
    <t>ESMAX DISTRIBUCION SPA</t>
  </si>
  <si>
    <t>79588870-5</t>
  </si>
  <si>
    <t>BICE INVERSIONES CORREDORES DE BOLSA S.A</t>
  </si>
  <si>
    <t>79532990-0</t>
  </si>
  <si>
    <t>CBRE CHILE S.A</t>
  </si>
  <si>
    <t>96789870-8</t>
  </si>
  <si>
    <t>STRABAG SPA</t>
  </si>
  <si>
    <t>CLINICA MEDS LA DEHESA</t>
  </si>
  <si>
    <t>76336039-3</t>
  </si>
  <si>
    <t>FUNDACION EDUCACIONAL ST DE TALCA</t>
  </si>
  <si>
    <t>65152825-9</t>
  </si>
  <si>
    <t>IPSOS OBSERVER CHILE</t>
  </si>
  <si>
    <t>76007075-0</t>
  </si>
  <si>
    <t>IPSOS CHILE SPA</t>
  </si>
  <si>
    <t>77563670-K</t>
  </si>
  <si>
    <t>TECHIN CHILE S.A</t>
  </si>
  <si>
    <t>91426000-0</t>
  </si>
  <si>
    <t>NEW BEAUTY CHILE S.A</t>
  </si>
  <si>
    <t>765534714-2</t>
  </si>
  <si>
    <t>ACCIONA AIRPORT SERVICES</t>
  </si>
  <si>
    <t>76611528-4</t>
  </si>
  <si>
    <t>JETSMART AIRLINES</t>
  </si>
  <si>
    <t>76574879-8</t>
  </si>
  <si>
    <t>FUNDACION EDUCACIONAL COLEGIO SAN AGUSTIN</t>
  </si>
  <si>
    <t>65152162-9</t>
  </si>
  <si>
    <t>FUNDACION EDUCACIONAL NETLAND SCHOOL</t>
  </si>
  <si>
    <t>65152165-3</t>
  </si>
  <si>
    <t>FCC CONSTRUCCION S.A</t>
  </si>
  <si>
    <t>59171800-2</t>
  </si>
  <si>
    <t>SOC. EDUCACIONAL MAGISTER LTDA</t>
  </si>
  <si>
    <t>79783050-K</t>
  </si>
  <si>
    <t>ORAFTI CHILE S.A</t>
  </si>
  <si>
    <t>77594990-3</t>
  </si>
  <si>
    <t>Programa para fomentar la capacitacion y la inclusion en PcDC</t>
  </si>
  <si>
    <t>NUTRIEN SOLUTION CHILE</t>
  </si>
  <si>
    <t>96695750-6</t>
  </si>
  <si>
    <t>BAKELS CHILE S.A</t>
  </si>
  <si>
    <t>96647600-1</t>
  </si>
  <si>
    <t>KONECRANES CHILE</t>
  </si>
  <si>
    <t>76126252-1</t>
  </si>
  <si>
    <t>INVERSIONES MIL S.A</t>
  </si>
  <si>
    <t>76081353-3</t>
  </si>
  <si>
    <t>MARSH CORREDORES DE SEGUROS SPA</t>
  </si>
  <si>
    <t>81554700-4</t>
  </si>
  <si>
    <t>FUND. EDUCACIONAL NETLAND SCHOOL</t>
  </si>
  <si>
    <t>TRULY NOLEN CHILE S.A</t>
  </si>
  <si>
    <t>96591760-8</t>
  </si>
  <si>
    <t>LIQUITECH SPA</t>
  </si>
  <si>
    <t>76933833-0</t>
  </si>
  <si>
    <t>EMPRESA DE TRANSPORTES TRANSVIP SPA</t>
  </si>
  <si>
    <t>76102176-1</t>
  </si>
  <si>
    <t>MUELLAJE STI</t>
  </si>
  <si>
    <t>96915770-5</t>
  </si>
  <si>
    <t>COMERCIAL Y PESQUERA SOUTH WIND S.A</t>
  </si>
  <si>
    <t>96697910-0</t>
  </si>
  <si>
    <t>BEBIDAS ECUSA SPA</t>
  </si>
  <si>
    <t>76517798-7</t>
  </si>
  <si>
    <t>AGROCOMERCIAL CODIGUA SPA</t>
  </si>
  <si>
    <t>77471270-4</t>
  </si>
  <si>
    <t>SC. MINERA EL ABRA</t>
  </si>
  <si>
    <t>96701340-4</t>
  </si>
  <si>
    <t>MOTOROLA SOLUTION CHILE S.A</t>
  </si>
  <si>
    <t>96682430-1</t>
  </si>
  <si>
    <t>LACTEOS DEL SUR S.A</t>
  </si>
  <si>
    <t>76716680-K</t>
  </si>
  <si>
    <t>EDENRED CHILE S.A</t>
  </si>
  <si>
    <t>96781350-8</t>
  </si>
  <si>
    <t>ESVAL S.A</t>
  </si>
  <si>
    <t>76000739-0</t>
  </si>
  <si>
    <t>REMA TIP TOP CHILE SPA</t>
  </si>
  <si>
    <t>76070142-4</t>
  </si>
  <si>
    <t>TIP TOP SERVICE SPA</t>
  </si>
  <si>
    <t>77058470-1</t>
  </si>
  <si>
    <t>COMPAÑÍA PAPELERA DEL PACIFICO S.A</t>
  </si>
  <si>
    <t>96554890-4</t>
  </si>
  <si>
    <t>BALL CHILE S.A</t>
  </si>
  <si>
    <t>78425850-5</t>
  </si>
  <si>
    <t>REDBANC S.A</t>
  </si>
  <si>
    <t>96521680-4</t>
  </si>
  <si>
    <t>COSMETICOS NATURA S.A</t>
  </si>
  <si>
    <t>96575280-3</t>
  </si>
  <si>
    <t>MINERA MERIDIAN LTDA</t>
  </si>
  <si>
    <t>96508670-6</t>
  </si>
  <si>
    <t>FUND. EDUCACIONAL COLEGIO SAGRADO CORAZON - APOQUINDO</t>
  </si>
  <si>
    <t>65071565-9</t>
  </si>
  <si>
    <t>NUTRISCO CHILE S.A</t>
  </si>
  <si>
    <t>77643296-2</t>
  </si>
  <si>
    <t>NAVIERA AUSTRAL S.A</t>
  </si>
  <si>
    <t>99597800-8</t>
  </si>
  <si>
    <t>ENEL CHILE S.A</t>
  </si>
  <si>
    <t>76536353-5</t>
  </si>
  <si>
    <t>CORRUPAC S.A</t>
  </si>
  <si>
    <t>76102542-2</t>
  </si>
  <si>
    <t>ENEL GREEN POWER S.A</t>
  </si>
  <si>
    <t>76412562-2</t>
  </si>
  <si>
    <t>LABORATORIOS PRATER S.A</t>
  </si>
  <si>
    <t>95730000-6</t>
  </si>
  <si>
    <t>AGENCIAS MARITIMAS AGENTAL LIMITADA</t>
  </si>
  <si>
    <t>80010900-0</t>
  </si>
  <si>
    <t>CPT TOWAGE S.A</t>
  </si>
  <si>
    <t>76037572-1</t>
  </si>
  <si>
    <t>GRUPO ESPECIALIZADO DE ASISTENCIA DE CHILE S.A</t>
  </si>
  <si>
    <t>76868500-2</t>
  </si>
  <si>
    <t>COORDINADOR INDEPENDIENTE DEL SISTEMA ELECTRICO NACIONAL</t>
  </si>
  <si>
    <t>65092388-K</t>
  </si>
  <si>
    <t>TECNASIC S.A</t>
  </si>
  <si>
    <t>ASTANA CHILE SPA</t>
  </si>
  <si>
    <t>96861240-9</t>
  </si>
  <si>
    <t>COMPAÑÍA DE SEGUROS DE VIDA CAMARA S.A</t>
  </si>
  <si>
    <t>99003000-6</t>
  </si>
  <si>
    <t>Pacto de productividad Chile</t>
  </si>
  <si>
    <t>OCCIDENTAL CHEMICAL CHILE</t>
  </si>
  <si>
    <t>SERVICIOS FORESTALES Y COMERCIALES</t>
  </si>
  <si>
    <t>85751000-3</t>
  </si>
  <si>
    <t>COMPAÑÍA DE TRANSPORTES VENTOSA</t>
  </si>
  <si>
    <t>76643320-5</t>
  </si>
  <si>
    <t>AVANT INDUSTRIAL SPA</t>
  </si>
  <si>
    <t>76547741-7</t>
  </si>
  <si>
    <t>TECNOLOGIAS COBRA</t>
  </si>
  <si>
    <t>96856610-5</t>
  </si>
  <si>
    <t>SGS DH SIGA</t>
  </si>
  <si>
    <t>76179667-4</t>
  </si>
  <si>
    <t>SIGA INGENIERIA Y CONSULTORIA S.A</t>
  </si>
  <si>
    <t>78929230-2</t>
  </si>
  <si>
    <t>COMERCIAL Y PESQUERA SOUTH WIND</t>
  </si>
  <si>
    <t>65057843-0</t>
  </si>
  <si>
    <t>Vértebra: Programa de Inclusión y Formación en Habilidades Sociolaborales para Para personas con discapacidad</t>
  </si>
  <si>
    <t>CAMARA CHILENA</t>
  </si>
  <si>
    <t>81458500-K</t>
  </si>
  <si>
    <t>PUMA</t>
  </si>
  <si>
    <t>SKIC</t>
  </si>
  <si>
    <t>91915000-9</t>
  </si>
  <si>
    <t>CASO Y CIA LTDA</t>
  </si>
  <si>
    <t>92423000-2</t>
  </si>
  <si>
    <t>CAR S.A.</t>
  </si>
  <si>
    <t>83187800-2</t>
  </si>
  <si>
    <t>DIGITAL PAYMENTS</t>
  </si>
  <si>
    <t>Falabella Servicios Profesionales de TI SPA </t>
  </si>
  <si>
    <t>76587847-0</t>
  </si>
  <si>
    <t>CELA COSMETICOS</t>
  </si>
  <si>
    <t>96920840-7</t>
  </si>
  <si>
    <t>CHARLES TAYLOR</t>
  </si>
  <si>
    <t>77408820-2</t>
  </si>
  <si>
    <t>BERLIAM SPA</t>
  </si>
  <si>
    <t>76050301-0</t>
  </si>
  <si>
    <t>SQM Salar S.A</t>
  </si>
  <si>
    <t>CMC</t>
  </si>
  <si>
    <t>DERK</t>
  </si>
  <si>
    <t>77329510-7</t>
  </si>
  <si>
    <t>76543046-1</t>
  </si>
  <si>
    <t>HORMIGONES BICENTENARIO S.A.</t>
  </si>
  <si>
    <t>Fundación Misión Batuco</t>
  </si>
  <si>
    <t>65878090-5</t>
  </si>
  <si>
    <t>Lazos de Inclusion Laboral</t>
  </si>
  <si>
    <t>Excavaciones y Proyectos de Chile S.A. (Epsa)</t>
  </si>
  <si>
    <t>96773060-2</t>
  </si>
  <si>
    <t>Arcadis Chile SpA</t>
  </si>
  <si>
    <t>89371200-3</t>
  </si>
  <si>
    <t>Centro de diagnóstico Clinica Magallanes SpA (Red Salud Magallanes)</t>
  </si>
  <si>
    <t>76542910-2</t>
  </si>
  <si>
    <t>Worley Ingeniería y Construccion Chile SpA</t>
  </si>
  <si>
    <t>96588850-0</t>
  </si>
  <si>
    <t>Latam Car Group Spa</t>
  </si>
  <si>
    <t>Coseche S.A</t>
  </si>
  <si>
    <t>Portillo S.A</t>
  </si>
  <si>
    <t>Servimaq Spa</t>
  </si>
  <si>
    <t>79649970-2</t>
  </si>
  <si>
    <t>Diana Food Chile Spa</t>
  </si>
  <si>
    <t>96694680-6</t>
  </si>
  <si>
    <t>EIFFAGE Energía Chile Ltda.</t>
  </si>
  <si>
    <t>76328136-1</t>
  </si>
  <si>
    <t>Proyectum Chile SpA</t>
  </si>
  <si>
    <t>96937110-3</t>
  </si>
  <si>
    <t>AtcoSabinco</t>
  </si>
  <si>
    <t>76175835-7</t>
  </si>
  <si>
    <t>CRISTALERIAS CHILE S.A.</t>
  </si>
  <si>
    <t>90331000-6</t>
  </si>
  <si>
    <t>Cobre Cerrillos S.A.</t>
  </si>
  <si>
    <t>91449000-6</t>
  </si>
  <si>
    <t>Ideal S.A.</t>
  </si>
  <si>
    <t>82623500-4</t>
  </si>
  <si>
    <t>Corporación Respétame</t>
  </si>
  <si>
    <t>65062886-1</t>
  </si>
  <si>
    <t>Programa Integral de Acompañamiento para la Inclusión Laboral de Personas con Discapacidad</t>
  </si>
  <si>
    <t>Megamedia SA</t>
  </si>
  <si>
    <t>76185964-1</t>
  </si>
  <si>
    <t>ONG de Desarrollo Instituto de Rehabilitación de Valparaíso</t>
  </si>
  <si>
    <t>65061388-0</t>
  </si>
  <si>
    <t>Transportes Artisa Ltda.</t>
  </si>
  <si>
    <t>78161690-7</t>
  </si>
  <si>
    <t>Metropolitana, Atacama, Valparaíso</t>
  </si>
  <si>
    <t>Transportes Consorcio San Antonio Ltda.</t>
  </si>
  <si>
    <t>76945326-1</t>
  </si>
  <si>
    <t>Industria Metalurgica Limitada</t>
  </si>
  <si>
    <t>84280800-6</t>
  </si>
  <si>
    <t>Clinica Tarapaca S.A.</t>
  </si>
  <si>
    <t>96604080-7</t>
  </si>
  <si>
    <t>Constructora BAICAL Limitada</t>
  </si>
  <si>
    <t>77780170-8</t>
  </si>
  <si>
    <t>Highservice Ingenieria Y Construccion Limitada</t>
  </si>
  <si>
    <t>76378396-0</t>
  </si>
  <si>
    <t>Alimentos Frontera Ltda</t>
  </si>
  <si>
    <t>78785430-3</t>
  </si>
  <si>
    <t>Association of Universities for Research in Astronomy, Inc.</t>
  </si>
  <si>
    <t>92142000-5</t>
  </si>
  <si>
    <t>TECHINT Chile S.A.</t>
  </si>
  <si>
    <t>Colegio San Francisco Javier Puerto Montt</t>
  </si>
  <si>
    <t>53284100-3</t>
  </si>
  <si>
    <t>Constructora San José</t>
  </si>
  <si>
    <t>76093454-2</t>
  </si>
  <si>
    <t>FERROVIAL</t>
  </si>
  <si>
    <t>96825130-9</t>
  </si>
  <si>
    <t>Fundación Contrabajo</t>
  </si>
  <si>
    <t>65076702-0</t>
  </si>
  <si>
    <t>Programa de formación y empleo regular para Personas con Discapacidad Intelectual y/o del Desarrollo</t>
  </si>
  <si>
    <t>Unicon Chile S.A.</t>
  </si>
  <si>
    <t>76756988-2</t>
  </si>
  <si>
    <t>Fundación Arando Esperanza</t>
  </si>
  <si>
    <t>65062541-2</t>
  </si>
  <si>
    <t xml:space="preserve">Estrategia de trabajo colaborativo con las comunidades, de provincia fundamentalmente, para la inclusión al mundo laboral de personas con discapacidad (PcD). </t>
  </si>
  <si>
    <t>Gestión Vial S.A.</t>
  </si>
  <si>
    <t>96942440-1</t>
  </si>
  <si>
    <t>Región de Antofagasta, Región de Atacama, Región de Coquimbo, Región Metropolitana, Región del Libertador Bernardo O’Higgins, Región del Maule, Región del Bio Bio, Región de Los Lagos, Región de Los Ríos</t>
  </si>
  <si>
    <t>Fruticola Rio Blanco SPA</t>
  </si>
  <si>
    <t>76412827-3</t>
  </si>
  <si>
    <t>Engenis SPA</t>
  </si>
  <si>
    <t>Mining Tag S.A.</t>
  </si>
  <si>
    <t>76119409-7</t>
  </si>
  <si>
    <t>Sotraser S.A.</t>
  </si>
  <si>
    <t>78057000-8</t>
  </si>
  <si>
    <t>Zublin Internacional GMBH Chile SPA</t>
  </si>
  <si>
    <t>77555640-4</t>
  </si>
  <si>
    <t>Maquinaria ICV SPA</t>
  </si>
  <si>
    <t>76459887-3</t>
  </si>
  <si>
    <t>SGS Chile Ltda</t>
  </si>
  <si>
    <t>80914400-3</t>
  </si>
  <si>
    <t>Somacor S.A.</t>
  </si>
  <si>
    <t>84182700-7</t>
  </si>
  <si>
    <t>Hortifrut Chile S.A.</t>
  </si>
  <si>
    <t>99524450-0</t>
  </si>
  <si>
    <t>Agricola Hortifrut Ltda.</t>
  </si>
  <si>
    <t>79764840-K</t>
  </si>
  <si>
    <t>Best Buddies Chile</t>
  </si>
  <si>
    <t>65098936-8</t>
  </si>
  <si>
    <t xml:space="preserve">Capacitación, formación e inclusión laboral de PcD Intelectual y/o del desarrollo bajo Modelo ECA </t>
  </si>
  <si>
    <t>CMPC CELULOSA S.A.</t>
  </si>
  <si>
    <t>Región de Antofagasta, Región Metropolitana, Región Valparaíso, Región de los Ríos, Región de los Lagos, Región del Bío Bío, Región Araucanía y Región de Aysén</t>
  </si>
  <si>
    <t>CHILENA DE MOLDEADOS S.A.</t>
  </si>
  <si>
    <t>INNOMOTICS S.A.</t>
  </si>
  <si>
    <t>AGENCIAS DE REPRESENTACIONES LIMITADA</t>
  </si>
  <si>
    <t>HELA SPICELATAM S.A</t>
  </si>
  <si>
    <t>78092710-0</t>
  </si>
  <si>
    <t>DANISCO CHILE S.A</t>
  </si>
  <si>
    <t>96627500-6</t>
  </si>
  <si>
    <t>CENCOSUD S.A.</t>
  </si>
  <si>
    <t>FERROSTAAL CHILE S.A.C</t>
  </si>
  <si>
    <t>DISTRIBUIDORA DE ALIMENTOS S.A</t>
  </si>
  <si>
    <t>EY CONSULTORES LIMITADA</t>
  </si>
  <si>
    <t>Fundación Avanzar</t>
  </si>
  <si>
    <t>65088534-1</t>
  </si>
  <si>
    <t>Capacitación y Formación de Personas con Discapacidad Intelectual para la Inclusión Laboral</t>
  </si>
  <si>
    <t>Netaxión</t>
  </si>
  <si>
    <t>96649660-6</t>
  </si>
  <si>
    <t>Consorcio</t>
  </si>
  <si>
    <t>99500410-0</t>
  </si>
  <si>
    <t>Fundación Ronda</t>
  </si>
  <si>
    <t>65111202-8</t>
  </si>
  <si>
    <t>Programa de Formación e Inclusión Socio Laboral de PCD</t>
  </si>
  <si>
    <t>Ganadería del Mar Decima Región S.A.</t>
  </si>
  <si>
    <t>96523450-0</t>
  </si>
  <si>
    <t>Granja Marina Tornagaleones</t>
  </si>
  <si>
    <t>87752000-5</t>
  </si>
  <si>
    <t>Ascensores Schindler S.A.</t>
  </si>
  <si>
    <t>93565000-3</t>
  </si>
  <si>
    <t>Metropolitana, Valparaiso, Los Lagos</t>
  </si>
  <si>
    <t>Principal Servicios Corporativos Chile Ltda</t>
  </si>
  <si>
    <t>76752060-3</t>
  </si>
  <si>
    <t>Comercial Medtonic Chile Ltda</t>
  </si>
  <si>
    <t>77237150-0</t>
  </si>
  <si>
    <t>Exportadora de Mostos y Vinos Jucosol</t>
  </si>
  <si>
    <t>96910300-1</t>
  </si>
  <si>
    <t>Rentas y Servicios S.A.</t>
  </si>
  <si>
    <t>76095267-2</t>
  </si>
  <si>
    <t>Coasin Chile S.A.</t>
  </si>
  <si>
    <t>82049000-2</t>
  </si>
  <si>
    <t>Knauf Chile SPA</t>
  </si>
  <si>
    <t>76201342-8</t>
  </si>
  <si>
    <t>Experian Service Chile S.A.</t>
  </si>
  <si>
    <t>76729840-4</t>
  </si>
  <si>
    <t>Productos del Mar Ventisqueros S.A.</t>
  </si>
  <si>
    <t>96545040-8</t>
  </si>
  <si>
    <t>Principal Ahorro e Inversiones S.A.</t>
  </si>
  <si>
    <t>76613770-9</t>
  </si>
  <si>
    <t>AFP Cuprum S.A.</t>
  </si>
  <si>
    <t>76240079-0</t>
  </si>
  <si>
    <t>Tecnología Cobra Ltda</t>
  </si>
  <si>
    <t>Servicio de Ingeniería Eléctrica Ltda</t>
  </si>
  <si>
    <t>76008735-1</t>
  </si>
  <si>
    <t>"AVANZAMOS Contigo 2.0 (Proyecto de Continuidad)"</t>
  </si>
  <si>
    <t>Santiago Metals Proyecto Dos Ltda</t>
  </si>
  <si>
    <t>SAAM S.A.</t>
  </si>
  <si>
    <t>RECUPAC S.A</t>
  </si>
  <si>
    <t>MF CHILE SPA</t>
  </si>
  <si>
    <t>SEMALUC LIMITADA</t>
  </si>
  <si>
    <t>TRITEC INTERVENTO SPA</t>
  </si>
  <si>
    <t>FLUX SOLAR ENERGIAS RENOVABLES SPA</t>
  </si>
  <si>
    <t>CENCOSUD INMOBILIARIA SA</t>
  </si>
  <si>
    <t>CENCOSUD RETAIL S.A</t>
  </si>
  <si>
    <t>APLICACIONES COMPUTACIONES SPA</t>
  </si>
  <si>
    <t>SOC COMERCIAL DE SERVICIOS FORESTALES MARQUEZ LTDA</t>
  </si>
  <si>
    <t xml:space="preserve">COMPAÑÍA MINERA SAN GERONIMO </t>
  </si>
  <si>
    <t>EVALUSERVE CHILE SA</t>
  </si>
  <si>
    <t>FUNDACION EDUCACIONAL CREATE</t>
  </si>
  <si>
    <t>FUNDACION EDUCACIONAL NIDO DE AGUILAS</t>
  </si>
  <si>
    <t>INSTITUTO PROFESIONAL AIEP SPA</t>
  </si>
  <si>
    <t>FRESENIUS KABI CHILE LTDA</t>
  </si>
  <si>
    <t>RECETARIO MAGISTRAL ENDOVENOSO S.A</t>
  </si>
  <si>
    <t>SOC COMERCIALIZADORA DE RESPUESTOS SPA</t>
  </si>
  <si>
    <t>CEM VALPARAISO SPA</t>
  </si>
  <si>
    <t>HOTELERA MARINA DEL SOL S.A</t>
  </si>
  <si>
    <t>LATIN GAMING CALAMA S.A</t>
  </si>
  <si>
    <t>LATIN GAMING OSORONO S.A</t>
  </si>
  <si>
    <t>MARINA DEL SOL CHILLAN S.A</t>
  </si>
  <si>
    <t>MARINA DEL SOL S.A</t>
  </si>
  <si>
    <t>SERVICIOS Y COMERCIAL RAUCO LTDA</t>
  </si>
  <si>
    <t>FUGRO CHILE S.A</t>
  </si>
  <si>
    <t>TECHINT CHILE S.A</t>
  </si>
  <si>
    <t>INVERSIONES Y ASESORIAS BELEN SPA</t>
  </si>
  <si>
    <t>TECNORED S.A</t>
  </si>
  <si>
    <t>SOC AGRICOLA Y COMERCIAL ALTUE</t>
  </si>
  <si>
    <t>MIES EMPRESA DE SERVICIOS LTDA</t>
  </si>
  <si>
    <t>ALS INSPECTION CHILE SPA</t>
  </si>
  <si>
    <t>Transformación Social e Inclusión Laboral: Programa de Capacitación e Inserción Laboral de Personas con Síndrome de Down y otras Discapacidades Intelectuales</t>
  </si>
  <si>
    <t>Gestión Vial</t>
  </si>
  <si>
    <t>71937500-6</t>
  </si>
  <si>
    <t>Programa de formación contínua en habilidades sociolaborales para adultos con síndrome de Down . Proyecto Complementario.</t>
  </si>
  <si>
    <t>Corp Educacional Forjando Futuros</t>
  </si>
  <si>
    <t>65146097-2</t>
  </si>
  <si>
    <t>Soc Educacional Bendictino</t>
  </si>
  <si>
    <t>88319900-6</t>
  </si>
  <si>
    <t>Serv e Implementación Tecn Noval</t>
  </si>
  <si>
    <t>78256500-1</t>
  </si>
  <si>
    <t>Seal Telcom</t>
  </si>
  <si>
    <t>76962871-1</t>
  </si>
  <si>
    <t>Colegio Médico de Chile</t>
  </si>
  <si>
    <t>82621700-6</t>
  </si>
  <si>
    <t>Sociedad Benedictina Ltda</t>
  </si>
  <si>
    <t>Formación en habilidades de conducta adaptative para ls inclusión y permanencia laboral</t>
  </si>
  <si>
    <t>Empresa Constructora Belfi S.A.</t>
  </si>
  <si>
    <t>92562000-9</t>
  </si>
  <si>
    <t>Corporación Privada La Cruz</t>
  </si>
  <si>
    <t>71956300-7</t>
  </si>
  <si>
    <t>Corporación Educacional Forjando Futuros</t>
  </si>
  <si>
    <t xml:space="preserve">Empleo con Apoyo en la Formación de Competencias para la Inclusión laboral de Jóvenes y adultos en situación de discapacidad Intelectual, Síndrome de Down. </t>
  </si>
  <si>
    <t>Dercomaq SPA</t>
  </si>
  <si>
    <t>96545450-0</t>
  </si>
  <si>
    <t xml:space="preserve">FUNDACION EDUCACIONAL CRISTO REY </t>
  </si>
  <si>
    <t>65065400-5</t>
  </si>
  <si>
    <t>FUNDACIÓN EDUCACIONAL LA ASUNCIÓN</t>
  </si>
  <si>
    <t>65178190-6</t>
  </si>
  <si>
    <t>ALIMEX S.A</t>
  </si>
  <si>
    <t>96938200-8</t>
  </si>
  <si>
    <t>INGENERÍA CDZ LIMITADA</t>
  </si>
  <si>
    <t>76926371-3</t>
  </si>
  <si>
    <t>PRIMUS CAPITAL S.A</t>
  </si>
  <si>
    <t>76360977-4</t>
  </si>
  <si>
    <t>SAAM</t>
  </si>
  <si>
    <t>92048000-4</t>
  </si>
  <si>
    <t>SOCIEDAD CONSTRUCTURA Y DE REPARACIONES DE VIVIENDAS SOCOVI S.A</t>
  </si>
  <si>
    <t>76495704-0</t>
  </si>
  <si>
    <t>65097039-K</t>
  </si>
  <si>
    <t>Colegio San Isidro S.A.</t>
  </si>
  <si>
    <t>96588670-2</t>
  </si>
  <si>
    <t>RM, Araucanía, Valparaíso u O´Higgins</t>
  </si>
  <si>
    <t>Abriendo espacios inclusivos en servicios de hoteleria y turismo</t>
  </si>
  <si>
    <t>SCHNEIDER ELECTRIC CHILE SPA</t>
  </si>
  <si>
    <t>96592740-9</t>
  </si>
  <si>
    <t>RM y O´Higgins</t>
  </si>
  <si>
    <t>CORPORACIÓN PRIVADA LA CRUZ</t>
  </si>
  <si>
    <t>FUNDACION EDUCACIONAL COLEGIO DEL SAGRADO CORAZON APOQUINDO</t>
  </si>
  <si>
    <t>MMS Communications Chile SA</t>
  </si>
  <si>
    <t>96842410-6</t>
  </si>
  <si>
    <t>Corp de Desarrollo Social sector rural (Codesser)</t>
  </si>
  <si>
    <t>Pelp Internacional SA</t>
  </si>
  <si>
    <t>96501840-9</t>
  </si>
  <si>
    <t>65164358-9</t>
  </si>
  <si>
    <t>Centro de apoyo al empleo Neo Inclusión</t>
  </si>
  <si>
    <t>Fund. Educacional H.Wesphal</t>
  </si>
  <si>
    <t>65102264-9</t>
  </si>
  <si>
    <t>Fund. Educacional mirador azul</t>
  </si>
  <si>
    <t>65147265-2</t>
  </si>
  <si>
    <t>fund. Educacional compromiso</t>
  </si>
  <si>
    <t>65145592-8</t>
  </si>
  <si>
    <t>Fund. Educacional casa belen</t>
  </si>
  <si>
    <t>65135205-3</t>
  </si>
  <si>
    <t>NCR</t>
  </si>
  <si>
    <t>91452000-2</t>
  </si>
  <si>
    <t>Deloitte Auditores y consultores</t>
  </si>
  <si>
    <t>Artel</t>
  </si>
  <si>
    <t>Fundación Cerro Navia</t>
  </si>
  <si>
    <t>65174743-0</t>
  </si>
  <si>
    <t>Capacitación e inclusión laboral para 70 personas con discapacidad intelectual Fundación Cerro Navia  durantre 24 meses.</t>
  </si>
  <si>
    <t>Fundación Educacional San Luis de la Compañía de Jesús</t>
  </si>
  <si>
    <t>51064970-2</t>
  </si>
  <si>
    <t>Fundación K Inclusión</t>
  </si>
  <si>
    <t>65192132-5</t>
  </si>
  <si>
    <t>Programa Formativo 
Integral y de Inclusión Laboral para Personas con Discapacidad</t>
  </si>
  <si>
    <t>OH Market Limitada</t>
  </si>
  <si>
    <t>76765865-6</t>
  </si>
  <si>
    <t>Consorcio Constructor BOV SPA</t>
  </si>
  <si>
    <t>76894086-k</t>
  </si>
  <si>
    <t>Fundación Educacional Colegio Seminario Pntifico Menor</t>
  </si>
  <si>
    <t>70008770-0</t>
  </si>
  <si>
    <t>Integramedica SA</t>
  </si>
  <si>
    <t>76098454-k</t>
  </si>
  <si>
    <t>Examenes de Laboratorio SA</t>
  </si>
  <si>
    <t>96086050-3</t>
  </si>
  <si>
    <t>Centro Médico Antofagasta SA</t>
  </si>
  <si>
    <t>95432000-6</t>
  </si>
  <si>
    <t>Corporación Instituto Profesional ARCOS</t>
  </si>
  <si>
    <t>79860950-0</t>
  </si>
  <si>
    <t>Cencosud SA</t>
  </si>
  <si>
    <t>93834000-5</t>
  </si>
  <si>
    <t>Nutrisco Chile SA</t>
  </si>
  <si>
    <t>Ingenieria Phitec SPA</t>
  </si>
  <si>
    <t>76213112-9</t>
  </si>
  <si>
    <t>Canon Chile SA</t>
  </si>
  <si>
    <t>96716060-1</t>
  </si>
  <si>
    <t>Sociedad Consesionaria Nuevo Pudahuel SA</t>
  </si>
  <si>
    <t>76466068-4</t>
  </si>
  <si>
    <t>Deloitte Consultoria LTDA</t>
  </si>
  <si>
    <t>77684685-6</t>
  </si>
  <si>
    <t>Ingenieria Civil Vicente SA</t>
  </si>
  <si>
    <t>93546000-k</t>
  </si>
  <si>
    <t>Formación en Idioma Inglés como Herramienta para aumentar el acceso y permanencia en empleo para personas con discapacidad</t>
  </si>
  <si>
    <t>Norcontrol Chile SA</t>
  </si>
  <si>
    <t>99581810-0</t>
  </si>
  <si>
    <t>Zublin Internacional GMBHChile SPA</t>
  </si>
  <si>
    <t>Cines e InversionesCineplex LTDA</t>
  </si>
  <si>
    <t>76179370-5</t>
  </si>
  <si>
    <t>Inversiones FESA SA</t>
  </si>
  <si>
    <t>760803135-6</t>
  </si>
  <si>
    <t>Andinor SPA</t>
  </si>
  <si>
    <t>76271472-8</t>
  </si>
  <si>
    <t>Fundacion Triangular Inclusiva</t>
  </si>
  <si>
    <t>65201092-k</t>
  </si>
  <si>
    <t>Programa de Empleo Fundación Triangular</t>
  </si>
  <si>
    <t>Ganadera del Mar decima redión s.a</t>
  </si>
  <si>
    <t>Región de los Lagos</t>
  </si>
  <si>
    <t>Granja Marina Tornagaleones s.a</t>
  </si>
  <si>
    <t>Toromiro SPA</t>
  </si>
  <si>
    <t>76011573-8</t>
  </si>
  <si>
    <t>Fundación Espiritu Santo</t>
  </si>
  <si>
    <t>65036676-K</t>
  </si>
  <si>
    <t>Fundación de Beneficencia SOFAN</t>
  </si>
  <si>
    <t>65206325-k</t>
  </si>
  <si>
    <t>Desarrollo de Habilidades Sociolaborales en Personas con Discapacidad</t>
  </si>
  <si>
    <t>NTT DATA CHILE S.A.</t>
  </si>
  <si>
    <t xml:space="preserve"> 96886110-7</t>
  </si>
  <si>
    <t>Nacional</t>
  </si>
  <si>
    <t>NTT DATA CHILE CENTERS LIMITADA</t>
  </si>
  <si>
    <t xml:space="preserve"> 76781020-2</t>
  </si>
  <si>
    <t>SOCIEDAD AGRICOLA EL PORVENIR S.A.</t>
  </si>
  <si>
    <t xml:space="preserve"> 78134990-9</t>
  </si>
  <si>
    <t xml:space="preserve"> 79768480-5</t>
  </si>
  <si>
    <t>Constructora Lampa Oriente S.A</t>
  </si>
  <si>
    <t xml:space="preserve"> 76006938-8</t>
  </si>
  <si>
    <t>Constructora Manquehue Brotec Icafal Ltda</t>
  </si>
  <si>
    <t xml:space="preserve"> 77481650-k</t>
  </si>
  <si>
    <t>Fundación Espacio Inclusivo</t>
  </si>
  <si>
    <t>65210514-9</t>
  </si>
  <si>
    <t>Promet Montajes SpA</t>
  </si>
  <si>
    <t>MONTODONADO</t>
  </si>
  <si>
    <t>76991836-1</t>
  </si>
  <si>
    <t>96717980-9</t>
  </si>
  <si>
    <t>76686140-7</t>
  </si>
  <si>
    <t>78408990-8</t>
  </si>
  <si>
    <t>76476830-2</t>
  </si>
  <si>
    <t>59176960-K</t>
  </si>
  <si>
    <t>89218600- 6</t>
  </si>
  <si>
    <t>78624210-K</t>
  </si>
  <si>
    <t>77082677-2</t>
  </si>
  <si>
    <t>13537781-3</t>
  </si>
  <si>
    <t>77406340-4</t>
  </si>
  <si>
    <t>96989370-3</t>
  </si>
  <si>
    <t>78318570-9</t>
  </si>
  <si>
    <t>77029266-2</t>
  </si>
  <si>
    <t>86727800-1</t>
  </si>
  <si>
    <t>88887900-5</t>
  </si>
  <si>
    <t>76788282-3</t>
  </si>
  <si>
    <t>76626800-K</t>
  </si>
  <si>
    <t>76763719-5</t>
  </si>
  <si>
    <t>76600628-0</t>
  </si>
  <si>
    <t>95658000-9</t>
  </si>
  <si>
    <t>77575984-4</t>
  </si>
  <si>
    <t>86931000-k</t>
  </si>
  <si>
    <t>91336000-1</t>
  </si>
  <si>
    <t>86400400-8</t>
  </si>
  <si>
    <t>77626662-0</t>
  </si>
  <si>
    <t>76296369-8</t>
  </si>
  <si>
    <t>96588400-9</t>
  </si>
  <si>
    <t>77626316-6</t>
  </si>
  <si>
    <t>78766800-3</t>
  </si>
  <si>
    <t>76198578-2</t>
  </si>
  <si>
    <t>76172285-9</t>
  </si>
  <si>
    <t>76951464-3</t>
  </si>
  <si>
    <t>81201000-K</t>
  </si>
  <si>
    <t>78138410-0</t>
  </si>
  <si>
    <t>77557790-8</t>
  </si>
  <si>
    <t>78801520-8</t>
  </si>
  <si>
    <t>76574150-5</t>
  </si>
  <si>
    <t>65150688-3</t>
  </si>
  <si>
    <t>81623500-6</t>
  </si>
  <si>
    <t>96621640-9</t>
  </si>
  <si>
    <t>77478120-K</t>
  </si>
  <si>
    <t>77807840-6</t>
  </si>
  <si>
    <t>76762740-8</t>
  </si>
  <si>
    <t>99568700-3</t>
  </si>
  <si>
    <t>76052962-1</t>
  </si>
  <si>
    <t>99599080-6</t>
  </si>
  <si>
    <t>99599120-9</t>
  </si>
  <si>
    <t>76361688-6</t>
  </si>
  <si>
    <t>99599350-3</t>
  </si>
  <si>
    <t>77115570-7</t>
  </si>
  <si>
    <t>96811860-9</t>
  </si>
  <si>
    <t>76163778-9</t>
  </si>
  <si>
    <t>77302440-5</t>
  </si>
  <si>
    <t>76909960-3</t>
  </si>
  <si>
    <t>79752350-9</t>
  </si>
  <si>
    <t>80276200-3</t>
  </si>
  <si>
    <t>92642000-3</t>
  </si>
  <si>
    <t xml:space="preserve"> 82130300-1</t>
  </si>
  <si>
    <t>65024156-8</t>
  </si>
  <si>
    <t>65879820-0</t>
  </si>
  <si>
    <t>65074692-9</t>
  </si>
  <si>
    <t>N°</t>
  </si>
  <si>
    <t>Folio Institución</t>
  </si>
  <si>
    <t>Nombre de la Institución</t>
  </si>
  <si>
    <t>Fecha Postulación</t>
  </si>
  <si>
    <t>Consejo a Asignar</t>
  </si>
  <si>
    <t>Fecha de Asignación</t>
  </si>
  <si>
    <t>Fecha de Presentación</t>
  </si>
  <si>
    <t>Fecha Notificación</t>
  </si>
  <si>
    <t>Fecha de Aprobación</t>
  </si>
  <si>
    <t>Nombre del Proyecto</t>
  </si>
  <si>
    <t>Objetivo General</t>
  </si>
  <si>
    <t>Folio Proyecto</t>
  </si>
  <si>
    <t>Ley</t>
  </si>
  <si>
    <t>Evaluador/a</t>
  </si>
  <si>
    <t>Estado</t>
  </si>
  <si>
    <t>Observaciones</t>
  </si>
  <si>
    <t>Inclusión (Solo 21.015)</t>
  </si>
  <si>
    <t>Ámbito de Acción</t>
  </si>
  <si>
    <t>Grupos prioritarios</t>
  </si>
  <si>
    <t>Duración Inicial en Meses</t>
  </si>
  <si>
    <t>Duración Aprobada</t>
  </si>
  <si>
    <t>N° Beneficiarios Directos</t>
  </si>
  <si>
    <t>Región (es)</t>
  </si>
  <si>
    <t>Comuna (s)</t>
  </si>
  <si>
    <t>Monto de Donación (Solicitado)</t>
  </si>
  <si>
    <t>Aporte Propio</t>
  </si>
  <si>
    <t>Total</t>
  </si>
  <si>
    <t>Monto de Donación (Con Solicitudes)</t>
  </si>
  <si>
    <t>Fecha Inicio Reportada 2023</t>
  </si>
  <si>
    <t>Fecha Primera Donación Reportada</t>
  </si>
  <si>
    <t>Fecha de Incio</t>
  </si>
  <si>
    <t>Monto Recibido Reportado 2024</t>
  </si>
  <si>
    <t>Monto Solicitado Donaciones Reportado</t>
  </si>
  <si>
    <t>Monto recibido a Considerar</t>
  </si>
  <si>
    <t>Fecha de Término</t>
  </si>
  <si>
    <t>Estado Actual</t>
  </si>
  <si>
    <t>Publicación</t>
  </si>
  <si>
    <t>Entregado</t>
  </si>
  <si>
    <t>Informe Final</t>
  </si>
  <si>
    <t>Fecha</t>
  </si>
  <si>
    <t>Medios de Verificación</t>
  </si>
  <si>
    <t>Observaciones2</t>
  </si>
  <si>
    <t>Evaluado</t>
  </si>
  <si>
    <t>Evaluaciones</t>
  </si>
  <si>
    <t>Correcciones</t>
  </si>
  <si>
    <t>Arica y Parinacota</t>
  </si>
  <si>
    <t>Tarapacá</t>
  </si>
  <si>
    <t>Antofagasta</t>
  </si>
  <si>
    <t>Atacama</t>
  </si>
  <si>
    <t>O’Higgins</t>
  </si>
  <si>
    <t>Maule</t>
  </si>
  <si>
    <t>Ñuble</t>
  </si>
  <si>
    <t>Biobío</t>
  </si>
  <si>
    <t>Araucanía</t>
  </si>
  <si>
    <t>Los Ríos</t>
  </si>
  <si>
    <t>Aysén</t>
  </si>
  <si>
    <t>Magallanes</t>
  </si>
  <si>
    <t>Estado Evaluación</t>
  </si>
  <si>
    <t>Aprobado</t>
  </si>
  <si>
    <t>Discapacidad</t>
  </si>
  <si>
    <t>Todas</t>
  </si>
  <si>
    <t>Huechuraba</t>
  </si>
  <si>
    <t>ONG Pather Nostrum</t>
  </si>
  <si>
    <t>Lampa</t>
  </si>
  <si>
    <t>Fundación Descúbreme</t>
  </si>
  <si>
    <t>Fundación Amigos Por Siempre</t>
  </si>
  <si>
    <t>Trabajo Dependiente</t>
  </si>
  <si>
    <t>Quilicura</t>
  </si>
  <si>
    <t>Collipulli</t>
  </si>
  <si>
    <t>Fundación Best Buddies Chile</t>
  </si>
  <si>
    <t>Fundación Luz</t>
  </si>
  <si>
    <t>Fundación Tacal</t>
  </si>
  <si>
    <t>Nuevo Centro de Formación Para el Trabajo, Fundación Tacal</t>
  </si>
  <si>
    <t>Región de Arica y Parinacota</t>
  </si>
  <si>
    <t>Fundación para Ayuda y Rehabilitación de Discapacitados</t>
  </si>
  <si>
    <t>Capacitación e Inserción Laboral de Personas en Situación de Discapacidad</t>
  </si>
  <si>
    <t>Fundación Avanzar Juntos</t>
  </si>
  <si>
    <t>Sin Información</t>
  </si>
  <si>
    <t>Fundación Sin Barreras</t>
  </si>
  <si>
    <t>Fundación AVANZA Inclusión Socio-Laboral</t>
  </si>
  <si>
    <t>Inclusión sociolaboral de personas con discapacidad mediante empleo con apoyo</t>
  </si>
  <si>
    <t>Fomentar la inclusión sociolaboral de personas con discapacidad, a través del modelo de empleo con apoyo en las regiones Metropolitana y Valparaíso.</t>
  </si>
  <si>
    <t>Ley N°21.015 y Ley N°19.885</t>
  </si>
  <si>
    <t>Región Metropolitana, Valparaíso</t>
  </si>
  <si>
    <t>No</t>
  </si>
  <si>
    <t>Informe Final y Medios de Verificación</t>
  </si>
  <si>
    <t>Carpeta Proyectos Ley 21.015</t>
  </si>
  <si>
    <t xml:space="preserve">Entrega de: Certificado de discapacidad -  Contratos -  Lista de Control - Registro Fotográfico - Encuesta de Evaluación - Evaluaciones de desempeño  - Liquidaciones de sueldo  </t>
  </si>
  <si>
    <t>Daniel</t>
  </si>
  <si>
    <t>Programa Empleo con Apoyo Vocacional ARESPE (Empleo a la Medida)</t>
  </si>
  <si>
    <t>Lograr la inclusión laboral exitosa de 40 personas con discapacidad en empleos a la medida con emprendedoras a través de la metodología de Empleo con Apoyo Vocacional ARESPE.</t>
  </si>
  <si>
    <t>Región Metropolitana, del Libertador General  Bernardo O'Higgins, Maule</t>
  </si>
  <si>
    <t>Informe Final y Medios de Verificación Parcial</t>
  </si>
  <si>
    <t xml:space="preserve">Entrega de: Certificado de Discapacidad -  Contratos - PermanenciaLaboral (Contratos Indefinidos).
No entrega: Plan de Intervención . </t>
  </si>
  <si>
    <t>Programa de capacitación e inserción laboral para personas con discapacidad visual</t>
  </si>
  <si>
    <t>Lograr la inclusión laboral de las personas con discapacidad visual a nivel nacional, combinando tanto la preparación previa (capacitación) como la gestión laboral (inserción laboral).</t>
  </si>
  <si>
    <t>Si</t>
  </si>
  <si>
    <t>Programa de capacitación e inclusión para personas con discapacidad cognitiva: Capacitarte</t>
  </si>
  <si>
    <t>Promover igualdad de condiciones en el mercado laboral y el desarrollo de competencias y habilidades de jóvenes con discapacidad cognitiva y/o mental para una inclusión laboral sostenible, a través de la capacitación en oficios básicos en las Regiones de Arica y Parinacota, Tarapacá, Antofagasta, Atacama, Coquimbo, Valparaíso, Metropolitana, Libertador General Bernardo O'Higgins, Maule, Biobío, Ñuble, Araucanía, de Los Ríos y de Los Lagos.</t>
  </si>
  <si>
    <t>Región Metropolitana, Arica y Parinacota, Tarapacá, Antofagasta, Atacama, Coquimbo, Valparaíso, Libertador General Bernardo O'Higgins, Maule, Biobío, Ñuble, Araucanía, de Los Ríos y de Los Lagos</t>
  </si>
  <si>
    <t>Fundación de Beneficencia Ayuda y Esperanza-Emplea</t>
  </si>
  <si>
    <t>Centro de Preparación para el Trabajo (CPT)</t>
  </si>
  <si>
    <t>Personas con discapacidad mental desarrollan inclusión laboral a través de competencias sociales, hábitos y habilidades laborales que les permiten alcanzar un desempeño acorde a las exigencias y oportunidades del mercado laboral.</t>
  </si>
  <si>
    <t>REVISAR, creo que ellos cerraron el proyecto hace tiempo</t>
  </si>
  <si>
    <t>Programa de Inclusión Laboral para Personas con Discapacidad Intelectual y/o Trastornos del Desarrollo</t>
  </si>
  <si>
    <t>Generar oportunidad de empleo y contratación para personas con discapacidad
intelectual y/o trastornos del desarrollo a través inserción laboral bajo el modelo de
empleo con apoyo en empresas públicas o privadas.</t>
  </si>
  <si>
    <t>Por el desorden presentado, no se logra revisar adecuademente los verificadores</t>
  </si>
  <si>
    <t>Cafetería Inclusiva</t>
  </si>
  <si>
    <t>Generar espacios de inserción laboral a través de un empleo protegido para personas en situación de discapacidad en la comuna de Curacaví.</t>
  </si>
  <si>
    <t>No se presenta</t>
  </si>
  <si>
    <t>No aplica</t>
  </si>
  <si>
    <t>No se encuentra información de rendiciones del proyecto</t>
  </si>
  <si>
    <t>Fundación CpueD</t>
  </si>
  <si>
    <t>Programa de Formación Laboral para personas con discapacidad cognitiva, CpueD Incluir.</t>
  </si>
  <si>
    <t>Fomentar la inclusión laboral y la permanencia en el empleo de personas con discapacidad cognitiva a través de un programa de formación y capacitación que les permita desarrollar la autonomía funcional y moral que se requieren para desenvolverse y sostenerse en el mundo laboral.</t>
  </si>
  <si>
    <t>Inclusión Laboral de Personas con Discapacidad Intelectual mediante programa Empleo con Apoyo.</t>
  </si>
  <si>
    <t>Integrar a personas con discapacidad intelectual al ámbito laboral, contemplando el proceso completo necesario para lograr una inserción laboral exitosa y perdurable en el tiempo en empresas de nuestro país, contemplando desde la selección, capacitación de los usuarios y equipos de trabajo de las empresas, seguimiento en el tiempo y fomento para la creación de mayores puesto laborales para las personas con discapacidad intelectual.</t>
  </si>
  <si>
    <t>Ley N°21.015</t>
  </si>
  <si>
    <t>No Presenta Ficha de Registro Familiar</t>
  </si>
  <si>
    <t>Inclusión Laboral de Personas con Discapacidad Moderada a Severa</t>
  </si>
  <si>
    <t>Capacitar a 80 e incluir a 40 ( tasa de 50% de inclusión laboral) personas que debido a la severidad de la discapacidad hoy no tienen un perfil compatible con la inclusión laboral. Este colectivo de personas requiere de una formación y capacitación diferente a la desarrollada a la fecha, con una dedicación más profunda e individual, requiriendo un acompañamiento cercano y permanente por un tiempo al menos un año como mínimo.</t>
  </si>
  <si>
    <t xml:space="preserve">Entrega de: Contratos - Liquidaciones de Sueldo - Planilla Control de Ingresos - Planilla Evaluación Formativa - Planilla de Planes de Intervención Individual - Planilla de Encuesta de Satisfacción - Planilla de Seguimiento </t>
  </si>
  <si>
    <t>Fundación ConTrabajo</t>
  </si>
  <si>
    <t>Programa de apoyo sistémico a la permanencia laboral, desarrollo personal e inclusión social de personas con Discapacidad Cognitiva y del Desarrollo, desde el enfoque del Modelo de Calidad de Vida</t>
  </si>
  <si>
    <t>Favorecer la permanencia laboral e inclusión social de personas con discapacidad cognitiva y del desarrollo a través del abordaje sistémico del proceso de intermediación laboral, desde el enfoque multidimensional e integral del modelo de Calidad de Vida.</t>
  </si>
  <si>
    <t>Región Metropolitana, II, V, VI, VIII.</t>
  </si>
  <si>
    <t xml:space="preserve">Entrega de: Formularios de Registro de Visita / 2020 --&gt;  Vinculación con el Medio - Certificados de Capacitación - Certificado  de Asistencia y Minutas de Taller Familiar y Padres - Plan de Intervención - Ficha de Salud - Fechas de Atención de Salud - Convenios y Alianzas con Empresas - Acuerdos y Reuniones de Coordinación de Apoyo </t>
  </si>
  <si>
    <t>Capacitación e Incerción Laboral de Personas en Situación de Discapacidad</t>
  </si>
  <si>
    <t>Rehabilitar y capacitar a jóvenes y adultos de escasos recursos económicos que se encuentran en situación de discapacidad, rehabilitándolos integralmente para que puedan desarrollar su vida doméstica y trabajo de manera independiente insertados en el mundo laboral civil.</t>
  </si>
  <si>
    <t>Informe Final y Sin Medios de Verificación</t>
  </si>
  <si>
    <t>Carpeta Informes Digitales</t>
  </si>
  <si>
    <t>Se entrega el informe final sin medios de verificación, revisar la carpeta que no se pudo pasar a la Vale.</t>
  </si>
  <si>
    <t>Fundación Incluir</t>
  </si>
  <si>
    <t>Construyendo Puentes para la Inclusión Laboral</t>
  </si>
  <si>
    <t>Incluir laboralmente en la sociedad a jóvenes y adultos con capacidades intelectuales diferentes, ofreciéndoles capacitación socio laboral en un espacio de formación integral que fortalezca y desarrolle sus competencias sociales y laborales para lograr un trabajo en empresas o instituciones.</t>
  </si>
  <si>
    <t>Se entrega: Contratos - Cartas de Constancias de Trabajo - Certificado de Discapacidad - Planilla de Desempeño Individual en Talleres
No entrega: Registro de Asistencia Laboral</t>
  </si>
  <si>
    <t>Mejorar y aumentar la capacidad instalada de Fundación TACAL para capacitar para el trabajo anualmente al menos a 1000 personas con discapacidad e insertarlos posteriormente en un empleo competitivo. Hablamos de la población más pobre del país. Para ello construiremos un edificio institucional que cuente tanto con las condiciones de accesibilidad universal como las condiciones térmicas y ambientales necesarias para ello; abarcaremos a una población con discapacidad que hoy no está atendida en el ámbito vinculado al trabajo en el país.</t>
  </si>
  <si>
    <t>No se presenta debido a que la institución informa mediante una carta cargada a la carpeta de Yasna, que el protecto dura hasta agosto del 2024, información que no podemos corroborar.</t>
  </si>
  <si>
    <t>Exploración Vocacional y Colocación Laboral de personas con discapacidad mediante modelo empleo con apoyo.</t>
  </si>
  <si>
    <t>Fomentar la Inclusión Socio Laboral de Personas con Discapacidad, a través del Empleo con Apoyo en la Región de Valparaíso.</t>
  </si>
  <si>
    <t>Región de Valparaíso</t>
  </si>
  <si>
    <t xml:space="preserve">Entrega de: Credencial de Discapacidad - Fichas de Asistencia - Registro de Intervenciones -  Convenios de Prácticas - Evaluaciones de Desempeño - Perfiles Laborales - Liquidaciones de Sueldo </t>
  </si>
  <si>
    <t>"Empléate" Linea Discapacidad</t>
  </si>
  <si>
    <t>Impulsar la inserción laboral de personas con discapacidad en un
contexto de pobreza y exclusión social, a través del fortalecimiento de
sus capacidades y competencias personales, sociales y laborales para
facilitar su acceso y permanencia en un puesto de trabajo.</t>
  </si>
  <si>
    <t>Región Metropolitana y Biobío</t>
  </si>
  <si>
    <t>Informe Final parcial y Medios de Verificación parcial</t>
  </si>
  <si>
    <t>Entrega de: Planilla de Inscritos con Tipo de Discapacidad -  Planilla de Seleccionados -  Planilla de Personas Diagnosticadas - Planilla Perfil Laboral - CV - Planilla Plan de Intervención - Planilla Registro de Redes - Planilla de Asistencia - Planilla de Entrevistas.
No entrega: Contratos - Cotizaciones - Encuesta de Satisfacción
Adicional: El informe de avance se entrega en formato propio.</t>
  </si>
  <si>
    <t>Fundación Chilena para el Síndrome de Down. “Complementa”</t>
  </si>
  <si>
    <t>Programa de formación continua en habilidades socio laborales para adultos con discapacidad intelectual</t>
  </si>
  <si>
    <t>Formar a 36 personas con discapacidad intelectual de la región Metropolitana en adquisición, desarrollo y permanencia de  habilidades integrales para acceder y permanecer en el mundo laboral, orientando a sus familias y/o entornos cercanos en el apoyo y estimulación de los mismos y colaborando así en la inclusión social.</t>
  </si>
  <si>
    <t>Dentro de la Fecha de Rendición</t>
  </si>
  <si>
    <t>Formación en Gestión de la Diversidad e Inclusión Laboral de técnicos o profesionales en situación de discapacidad</t>
  </si>
  <si>
    <t>Formar e incluir laboralmente a técnicos y/o profesionales de distintas áreas de educación, ciencias sociales, salud, entre otras (no excluyentes) que se encuentren en situación de discapacidad de acuerdo a los lineamientos y metodología del Empleo con Apoyo y la gestión de la diversidad.</t>
  </si>
  <si>
    <t>Región Metropolitana y de Valparaíso</t>
  </si>
  <si>
    <t>Sin observaciones</t>
  </si>
  <si>
    <t>Presupuestaria</t>
  </si>
  <si>
    <t>Fundación Amigos de Jesús</t>
  </si>
  <si>
    <t>Programa de formación, capacitación e inclusión laboral de personas en situación de discapacidad a través de empleo con apoyo</t>
  </si>
  <si>
    <t>Promover la inclusión laboral y capacitar a personas en situación de discapacidad a través del desarrollo de habilidades sociolaborales, acompañamiento a las familias y del empleo con apoyo.</t>
  </si>
  <si>
    <t>REVISAR, es uno de los proyectos sorteados.</t>
  </si>
  <si>
    <t>Puente Alto.</t>
  </si>
  <si>
    <t>Asociación de Padres y Amigos de Personas con Déficit - ASPADE</t>
  </si>
  <si>
    <t>Más Inclusión: Programa de Capacitación e Inclusión Socio Laboral para Jóvenes y Adultos con Discapacidad Cognitiva</t>
  </si>
  <si>
    <t>Capacitar y habilitar a jóvenes y adultos en situación de discapacidad cognitiva de la región de Valparaíso para su inclusión social y laboral</t>
  </si>
  <si>
    <t>Región Valparaíso</t>
  </si>
  <si>
    <t>Revisar el detalle, son 30 registros más subcarpetas</t>
  </si>
  <si>
    <t>La Serena y Coquimbo.</t>
  </si>
  <si>
    <t>Programa de Inclusión Social y Laboral de jóvenes con discapacidad cognitiva leve-moderada</t>
  </si>
  <si>
    <t>Favorecer la inclusión socio laboral de personas en situación de discapacidad intelectual leve a moderada, con el fin de mejorar su calidad de vida y logra ser ciudadanos activos con plena participación en nuestra sociedad.</t>
  </si>
  <si>
    <t>Metropolitana, O'Higgins, Ñuble, Bío Bío</t>
  </si>
  <si>
    <t>Se entrega el informe final, por el desorden presentado, no se logra revisar adecuademente los verificadores, se presentan mayoritariamente Excels con información</t>
  </si>
  <si>
    <t>Rehabilitación y Capacitación para la Inclusión Sociolaboral de Personas en Situación de Discapacidad Visual</t>
  </si>
  <si>
    <t>Lograr un alto nivel de autonomía y mejora en la calidad de vida, disminuyendo el efecto de la discapacidad, para alcanzar la plena inclusión sociolaboral de las personas en situación de discapacidad visual a través de un programa de rehabilitación integral y universal.</t>
  </si>
  <si>
    <t>Corporación Apertura para el Mañana</t>
  </si>
  <si>
    <t>Promover y facilitar la participación laboral de personas con Sindrome de Down y otras discapacidades intelectuales mediante un programa de promoción, capacitación e intermediación Laboral.</t>
  </si>
  <si>
    <t>Mal informado, solo 2019</t>
  </si>
  <si>
    <t>San Bernardo.</t>
  </si>
  <si>
    <t>Programa de Formación Continua en Habilidades Socio Laborales para Adultos con Discapacidad Intelectual (Proyecto Complementario).</t>
  </si>
  <si>
    <t>Formar a 18  personas con discapacidad intelectual de la región Metropolitana en adquisición, desarrollo y permanencia de habilidades integrales para acceder y permanecer en el mundo laboral, orientando a sus familias y/o entornos cercanos en el apoyo y  estimulación de los mismos y colaborando así en la inclusión social.</t>
  </si>
  <si>
    <t>Capacitación e Inserción Laboral para Personas en Situación de Discapacidad.</t>
  </si>
  <si>
    <t>Favorecer la inserción laboral de personas en situación de discapacidad, de las regiones Metropolitana, Valparaíso y Maule aumentando sus niveles de cualificación y competencia, a través de procesos de capacitación e intermediación laboral, que contribuya en su empleabilidad.</t>
  </si>
  <si>
    <t>Región Metropolitana, Coquimbo, Valparaíso, Maule, O´Higgins y Los Lagos.</t>
  </si>
  <si>
    <t>Programa de Formación Laboral para Personas con Discapacidad Cognitiva, CpueD Incluir. Arica.</t>
  </si>
  <si>
    <t>Fomentar la inclusión laboral y la permanencia en el empleo de personas con discapacidad cognitiva a través de un programa de formación y capacitación que les permita desarrollar la autonomía funcional y moral que se requieren para desenvolverse y sostenerse en empresas de la Región.</t>
  </si>
  <si>
    <t>Se presenta una memoria, no el informe de avance.
Entrega de: Credenciales de Discapacidad - Registro Fotográfico - Entrevistas de Tutorías - Listado de (9) Usuarios
No entrega: Contratos - Certificados De Permanencia - Convenios Con Familia - Capacitaciones A Familia</t>
  </si>
  <si>
    <t>Programa Integral de Acompañamiento para la Inclusión Laboral de Personas con Discapacidad.</t>
  </si>
  <si>
    <t>Apoyar el proceso de inclusión laboral y permanencia en el puesto de trabajo dirigido a personas con discapacidad entregando herramientas necesarias para dicho objetivo y realizando un acompañamiento y seguimiento.</t>
  </si>
  <si>
    <t>Se presenta un informe en otro formato.
Se entrega: Credencial de Discapacidad - Programa de Cursos - Planilla de Asistencia - Diplomas - Encuesta de Satisfacción - Evaluación de Desempeño - Informe de Acompañamiento</t>
  </si>
  <si>
    <t>Programa de capacitación e inserción laboral para personas con síndrome de Down.</t>
  </si>
  <si>
    <t>Capacitar a jóvenes con síndrome de Down con las competencias necesarias para poder identificar y elegir alternativas formativas y laborales, acordes a su potencial y proyecto vital, que les permita insertarse de forma estable socio laboralmente a partir de la metodología de empleo con apoyo.</t>
  </si>
  <si>
    <t>Región Metropolitana.</t>
  </si>
  <si>
    <t>Región de Coquimbo.</t>
  </si>
  <si>
    <t>Pacto de Productividad Chile</t>
  </si>
  <si>
    <t>Aumentar la tasa de participación laboral de las personas con discapacidad, a través del fortalecimiento y articulación de los actores que conforman el Ecosistema de la inclusión laboral bajo el modelo Pacto de Productividad Chile que establece un estándar de calidad y sostenibilidad en el territorio.</t>
  </si>
  <si>
    <t>Región de Valparaíso.</t>
  </si>
  <si>
    <t>Capacitación y Colocación Laboral Modelo Empleo con Apoyo Arespe (Empleo a la Medida).</t>
  </si>
  <si>
    <t>Capacitar a 120 persona en situación de discapacidad, y lograr la inclusión laboral exitosa de 60 personas con discapacidad en empleos a la medida, tanto en grandes, medianas y pequeñas empresas en emprendedores; mediante el modelo de Empleo con Apoyo ARESPE.</t>
  </si>
  <si>
    <t>Informe Final Parcial y Medios de Verificación Sin verificación</t>
  </si>
  <si>
    <t>Se envió un correo con medios de verificación, un PDF pero faltan las primeras páginas del informe final, en el mismo correo se detalla que es la rendición final.</t>
  </si>
  <si>
    <t>Asociación Persevera</t>
  </si>
  <si>
    <t>AVANZAMOS contigo.</t>
  </si>
  <si>
    <t>Proveer apoyos diferenciados según necesidad para facilitar la inclusión laboral de personas con distintos tipos de discapacidad de las regiones de Antofagasta, Metropolitana y Valparaíso.</t>
  </si>
  <si>
    <t>Se complementa el informe con los verificadores de Yasna, se cargaron grán cantidad posterior a la finalización del proyecto</t>
  </si>
  <si>
    <t>Región de la Araucanía</t>
  </si>
  <si>
    <t>Programa de inclusión laboral para adultos con sindrome de Down: implementación de Empleo con Apoyo.</t>
  </si>
  <si>
    <t>Acompañar a 54 personas con síndrome de Down de la región metropolitana en cada etapa del proceso de inclusión laboral mediante la metodología ECA, acompañamiento y seguimiento continuo del empleado en situacion de discapacidad.</t>
  </si>
  <si>
    <t>ONG Instituto de Rehabilitación de Valparaíso</t>
  </si>
  <si>
    <t>Fortalecimiento de Centros de Apoyo para la Vida Independiente en Personas con Discapacidad de las Regiones de Atacama, Valparaíso y Metropolitana.</t>
  </si>
  <si>
    <t>Favorecer la inclusión laboral, las competencias socio laborales y los factores favorecedores de empleabilidad de las personas con discapacidad en las Regiones de Atacama, Valparaíso y Metropolitana, a través de la intermediación laboral con enfoque de Rehabilitación de Base Comunitaria.</t>
  </si>
  <si>
    <t>Regiones de Atacama, Valparaíso y Metropolitana</t>
  </si>
  <si>
    <t>Región del Maule</t>
  </si>
  <si>
    <t>Personas con Discapacidad Visual Acceden al Mundo del Trabajo Haciendo Concreto un Derecho Esencial del Ser Humano.</t>
  </si>
  <si>
    <t>Insertar laboralmente 24 personas en situación de discapacidad Visual, que se encuentren en edad productiva y que residan en la región del Biobío.</t>
  </si>
  <si>
    <t>Región del Bio Bío.</t>
  </si>
  <si>
    <t>ONG Casa de Acogida la Esperanza</t>
  </si>
  <si>
    <t>Favorecer la inclusión laboral de hombres y mujeres mayores de 18 años -que presentan discapacidad adquirida por consumo problemático de drogas y que están en proceso de rehabilitación- a través del desarrollo de competencias sociolaborales y de apresto laboral, con una metodología de empleo con apoyo.</t>
  </si>
  <si>
    <t>Región Metropolitana, Arica y Parinacota y O’Higgins.</t>
  </si>
  <si>
    <t>Fundación Lavandería Industrial 21</t>
  </si>
  <si>
    <t>Empleo con Apoyo en la Formación de Competencias para la Inclusión Laboral de Jóvenes y Adultos en Situación Discapacidad Intelectual, Síndrome de Down.</t>
  </si>
  <si>
    <t>Lograr el desarrollo de competencias laborales de jóvenes y adultos en situación de discapacidad intelectual Síndrome Down, fortaleciendo la metodología de ECA y aumentando la cobertura de respuesta a las necesidades de las personas en esta condición respondiendo a las urgentes necesidades de inclusión laboral.</t>
  </si>
  <si>
    <t>Región del Biobío.</t>
  </si>
  <si>
    <t>Región de los Lagos.</t>
  </si>
  <si>
    <t>Inclusión laboral y permanencia en el trabajo para personas con discapacidad intelectual y/o trastornos del desarrollo bajo modelo empleo con apoyo</t>
  </si>
  <si>
    <t>Generar oportunidad de empleo, contratación y permanencia en el puesto laboral para personas con discapacidad intelectual y/o trastornos del desarrollo a través de la metodología modelo de empleo con apoyo en empresas públicas y/o privadas.</t>
  </si>
  <si>
    <t>Región Antofagasta, Valparaiso, O´Higgins, Maule, Bio Bio, Araucania, Los Lagos, Aysen, Magallanes, Metropolitana, Los Rios y Ñuble.</t>
  </si>
  <si>
    <t>Capacitación, formación e inclusión laboral para personas con discapacidad intelectual y/o trastornos del desarrollo bajo el modelo de empleo con apoyo</t>
  </si>
  <si>
    <t>Fomentar la inclusión laboral y la permanencia en el empleo de personas con discapacidad intelectual y/o trastornos del desarrollo, por medio de un programa de formación y capacitación que les permita desarrollar competencias de empleabilidad y funcionales para una inclusión laboral efectiva y sostenible bajo el Modelo de Empleo con Apoyo.</t>
  </si>
  <si>
    <t>Regiones de Antofagasta, Metropolitana, Libertador Bernardo O´Higgins, Ñuble, los Ríos, los Lagos, Araucanía, y Bío Bío.</t>
  </si>
  <si>
    <t>Formación en oficios e inclusión de nivel técnico superior para PcDC</t>
  </si>
  <si>
    <t>Formar y capacitar a personas con discapacidad cognitiva de la región Metropolitana, en un nivel técnico superior, de manera que desarrollen competencias laborales, con el fin de fomentar su competitividad para el ingreso al mercado laboral, cada día más exigente.</t>
  </si>
  <si>
    <t>Asociación de Integración Laboral La Comarca</t>
  </si>
  <si>
    <t>Capacitación e Inclusión Sociolaboral de Personas en Situación de Discapacidad Psíquica, La Comarca</t>
  </si>
  <si>
    <t>Desarrollar, instaurar o fortalecer competencias laborales transversales que permitan la inserción socio laboral de personas en situación de discapacidad de causa psíquica.</t>
  </si>
  <si>
    <t>Centro de Formación Ocupacional: Formación e Inclusión Laboral en Pastelería y Repostería para Personas con Discapacidad Intelectual</t>
  </si>
  <si>
    <t>Capacitar a jóvenes con discapacidad intelectual en oficios bajo la modalidad de taller laboral protegido, aumentando sus competencias para la inserción laboral en empleos regulares a partir de la metodología de empleo con apoyo.</t>
  </si>
  <si>
    <t>Corporación Cimientos</t>
  </si>
  <si>
    <t>Programa de Habilitación e Inclusión Laboral de Personas con Discapacidad</t>
  </si>
  <si>
    <t>Contribuir a la mejora de la empleabilidad y la inclusión laboral en empleos dependientes de las Personas con Discapacidad, a través de la búsqueda, reclutamiento, formación, articulación con empresas y posterior acompañamiento psicosocial.</t>
  </si>
  <si>
    <t>Servicios de Intermediación Laboral Teletón</t>
  </si>
  <si>
    <t>Aumentar la inserción laboral de 1080 PsD, sin compromiso cognitivo y con compromiso funcional leve a severo priorizando aquellos que se encuentren situación de vulnerabilidad socioeconómica, al largo del país mediante la intervención de la Unidad Laboral de los 14 Institutos Teletón, a través de servicios de apoyo destinados a la orientación y formación en competencias técnicas, habilidades sociolaborales y servicios de intermediación laboral a empresas.</t>
  </si>
  <si>
    <t>Sociedad Pro Ayuda al Niño Lisiado</t>
  </si>
  <si>
    <t>ONG Corporación Incluye 360</t>
  </si>
  <si>
    <t>Programa de Capacitación, Certificación e Inserción Laboral en el Perfil de Recicladores de Base para Personas con Discapacidad Cognitiva</t>
  </si>
  <si>
    <t>Realizar procesos de inclusión laboral efectiva de los jóvenes del taller de reciclaje ser en empresas y/o instituciones que tengan que cumplir con la ley REP, mediante la modalidad de empleo con apoyo, para mejorar sus condiciones laborales y socioeconómicas, mediante la capacitación y la acreditación con el perfil de competencia laboral Reciclador de Base de ChileValora.</t>
  </si>
  <si>
    <t>Paine.</t>
  </si>
  <si>
    <t>Región del Biobío</t>
  </si>
  <si>
    <t>Fundación de Beneficencia Cristo Vive</t>
  </si>
  <si>
    <t>Intervención para Mejorar Habilidades Socio-Laborales en Personas con Discapacidad Intelectual del Centro Dios con Nosotros, en pos de su Inserción y Permanencia Labora</t>
  </si>
  <si>
    <t>Incluir laboralmente a jóvenes y adultos con discapacidad intelectual moderada a severa, a través de la capacitación en habilidades sociolaborales que permitan mantener un trabajo digno en sectores productivos.</t>
  </si>
  <si>
    <t>Recoleta y Huechuraba.</t>
  </si>
  <si>
    <t>Centro de Formación Laboral Integral para Personas con Trastorno del Espectro Autista “Proyecto Ahora es Cuando”</t>
  </si>
  <si>
    <t>Contribuir a que Jóvenes y Adultos con Diagnóstico de Trastorno del Espectro Autista provenientes de familias de escasos y medianos recursos, tengan acceso a un Proceso de Formación Laboral Altamente Especializado en TEA, que les posibilite incluirse de manera efectiva y eficiente en el ámbito laboral, mejorando sustentablemente su Calidad y Expectativas de Vida.</t>
  </si>
  <si>
    <t>Fundación Miradas Compartidas</t>
  </si>
  <si>
    <t>VÉRTEBRA, Programa de Capacitación Técnico Profesional y Habilidades Socio Emocionales para Personas con Discapacidad Intelectual para que Entren al Mundo Laboral</t>
  </si>
  <si>
    <t>Capacitar a personas con Discapacidad Intelectual,  técnico- profesionales y desarrollar habilidades que les permitan ingresar al  mundo laboral.</t>
  </si>
  <si>
    <t>Regiones de Antofagasta, Metropolitana y Valparaíso.</t>
  </si>
  <si>
    <t>Asociación de Padres y Amigos de los Autistas – ASPAUT</t>
  </si>
  <si>
    <t>Capacitación y Empleo a Personas con Condición TEA, en Taller Laboral Sustentable Aspaut</t>
  </si>
  <si>
    <t xml:space="preserve">Otorgar a jóvenes y adultos con la condición de Trastorno Espectro Autista capacitación en elaboración de productos biosustentables, limpieza e higienización de automóviles, accediendo al empleo formal en la empresa EPASPAUT S.P.A. </t>
  </si>
  <si>
    <t>“ASPADE INCLUSIÓN” Programa de Exploración Vocacional, Capacitación e Inclusión Socio Laboral</t>
  </si>
  <si>
    <t>Fomentar la inclusión laboral de personas con discapacidad intelectual o daño cerebral adquirido a través de un programa de mínimo 11 meses de intervención en rehabilitación, exploración vocacional, capacitación en oficios e inclusión laboral efectiva a través del modelo de empleo con apoyo.</t>
  </si>
  <si>
    <t>Programa de Formación y Empleo Regular para Personas con Discapacidad Intelectual y/o del Desarrollo</t>
  </si>
  <si>
    <t>Favorecer la colocación y permanencia laboral de personas con discapacidad Intelectual y/o del Desarrollo en empresas del mercado regular mediante el incremento de su cualificación a través de la formación en competencias laborales transversales y mentoring en la empresa y el abordaje sistémico del proceso desde el enfoque del modelo de calidad de vida.</t>
  </si>
  <si>
    <t>Región Metropolitana, Coquimbo y La Araucanía</t>
  </si>
  <si>
    <t>Ong Pather Nostrum</t>
  </si>
  <si>
    <t>Inserción Socio-Laboral para Personas en Situación de Discapacidad.</t>
  </si>
  <si>
    <t>Favorecer la inserción laboral de personas en situación de discapacidad, de las regiones Metropolitana, Valparaíso y Libertador Bernardo O´Higgins, a través de capacitación y preparación técnica y de habilidades socio laborales, con el fin de mejorar condiciones de relacionarse con el entorno, fomentando su independencia, autonomía, desarrollo de competencias  y participación dentro de la comunidad.</t>
  </si>
  <si>
    <t>Regiones Metropolitana, Valparaíso y O´Higgins.</t>
  </si>
  <si>
    <t>Santiago, Lo Prado, Buin, Paine, Curacaví, María Pinto, Melipilla, Casablanca, Valparaíso, Viña del mar y Rengo.</t>
  </si>
  <si>
    <t>Región de Los Lagos.</t>
  </si>
  <si>
    <t>Fundación Crescendo</t>
  </si>
  <si>
    <t>Programa de Capacitación e Inclusión Laboral para Jóvenes y Adultos con Discapacidad Intelectual: Inclúyete</t>
  </si>
  <si>
    <t>Incentivar y propiciar el desarrollo de habilidades sociales y laborales en jóvenes y adultos con discapacidad intelectual necesarias para insertarse de manera sostenible en el mercado laboral, brindando mayores y mejores oportunidades de capacitación, contratación e inserción laboral en empresas o a través del Café Te Bicité.</t>
  </si>
  <si>
    <t>Programa de Rehabilitación Funcional para una Efectiva y Sostenida Inclusión Laboral</t>
  </si>
  <si>
    <t>Desde la rehabilitación funcional y capacitación lograr una inclusión laboral efectiva para personas con discapacidad visual en edad laboral.</t>
  </si>
  <si>
    <t>Nacional.</t>
  </si>
  <si>
    <t>Región de Coquimbo</t>
  </si>
  <si>
    <t>Corporación de Padres y Amigos por el Limitado Visual - CORPALIV</t>
  </si>
  <si>
    <t>Taller Productivo de Inclusión Laboral en Personas con Discapacidad Múltiple</t>
  </si>
  <si>
    <t xml:space="preserve">Apoyar a personas con Discapacidad Múltiple de modo que se capaciten y desarrollen habilidades para mantener una ocupación remunerada sostenida en el tiempo con los mejores niveles de independencia y autonomía que cada sujeto pueda desarrollar, de modo de lograr su plena inserción laboral en el Taller Productivo CORPALIV , con contrato de trabajo, liquidación de sueldo y plenos derechos y deberes laborales. Siempre estaremos evaluando el progreso de los participantes para identificar a aquellos que puedan tener una salida laboral con apoyo, siendo muy importante estar en constante revisión del mercado laboral inclusivo. </t>
  </si>
  <si>
    <t xml:space="preserve">Fundación K Inclusión </t>
  </si>
  <si>
    <t>Programa Formativo Integral y de Inclusión Laboral para Personas con Discapacidad.</t>
  </si>
  <si>
    <t>Proporcionar un programa de formación y capacitación integral que potencia las competencias técnicas, sociales y laborales de personas con discapacidad, quienes proyecten su futuro como parte de la fuerza laboral del país; acompañándolos en sus procesos de incorporación al mercado laboral, a ellos, ellas, sus familias y las organizaciones en la correcta gestión de la inclusión laboral de personas con discapacidad.</t>
  </si>
  <si>
    <t>Carpeta Informes Digitales y Carpeta Proyectos Ley 21.015</t>
  </si>
  <si>
    <t>Información de indicadores en ambas carpetas</t>
  </si>
  <si>
    <t>Caminando Hacia la Inclusión Ocupacional Hogar Belén</t>
  </si>
  <si>
    <t>Favorecer la inclusión ocupacional y la integración social comunitaria de los usuarios y las usuarias del Hogar Belén a través del desarrollo de talleres ocupacionales protegidos, en el sector sur-oriente de la ciudad de Talca.</t>
  </si>
  <si>
    <t>Mal reportado, solo 2021</t>
  </si>
  <si>
    <t>Cambiando Hábitos, Cambiando Vidas</t>
  </si>
  <si>
    <t>Formar hábitos laborales en 30 personas con discapacidad de la Región Metropolitana, a través del Modelo de Comportamiento de Fogg e incluir laboralmente al menos a 15 de ellos (tasa de 50%).</t>
  </si>
  <si>
    <t>Programa de Formación e Inclusión Sociolaboral de PcD</t>
  </si>
  <si>
    <t>Promover la inclusión sociolaboral mediante una planificación centrada en la persona para personas con discapacidad de las regiones Metropolitana, Valparaíso y Los Lagos.</t>
  </si>
  <si>
    <t>Región Metropolitana, Valparaíso y de Los Lagos.</t>
  </si>
  <si>
    <t>Utilizando TIC’s, Accedo al Empleo</t>
  </si>
  <si>
    <t>Mejorar el acceso y uso de TIC’s de 100 personas con discapacidad en situación de vulnerabilidad social (menor ingreso económico del país), para facilitar su formación laboral en cursos dictados por Fundación TACAL y posterior inclusión y permanencia en el trabajo, durante 36 meses.</t>
  </si>
  <si>
    <t>Programa Nacional de Capacitación e Inserción Laboral para Personas con Discapacidad Intelectual</t>
  </si>
  <si>
    <t>Capacitar en talleres laborales a jóvenes con discapacidad intelectual con las competencias necesarias para poder identificar y elegir alternativas formativas y laborales, acordes a su potencial y proyecto vital, que les permita insertarse de forma estable socio laboralmente a partir de la metodología de empleo con apoyo.</t>
  </si>
  <si>
    <t>San Bernardo, La Serena y Temuco.</t>
  </si>
  <si>
    <t>Fortaleciendo la Inclusión: Programa para Fomentar la Capacitación y la Inclusión en Personas con Discapacidad Cognitiva</t>
  </si>
  <si>
    <t>Promover la inclusión laboral sostenible de personas con discapacidad cognitiva a través de la formación en oficios y procesos de incorporación formal al mercado del trabajo a nivel nacional.</t>
  </si>
  <si>
    <t>Estrategia de Trabajo Colaborativo con las Comunidades, de Provincia Fundamentalmente, para la Inclusión al Mundo Laboral de Personas con Discapacidad (PcD)</t>
  </si>
  <si>
    <t>Implementar un programa integral de trabajo en comunidades mas abandonadas de regiones, a fin de lograr la inserción social y laboral de PcD que forman parte de dichas comunidades.</t>
  </si>
  <si>
    <t>Región de Antofagasta, Atacama, Coquimbo, Metropolitana, O’Higgins, Maule, Ñuble, Bio Bio, de Los Lagos y de Los Ríos.</t>
  </si>
  <si>
    <t>Capacitación en Mantención de Áreas Verdes e Inclusión Sociolaboral, La Comarca.</t>
  </si>
  <si>
    <t>Desarrollar y/o fortalecer competencias transversales en sus distintos niveles de desarrollo para lograr la inserción social y/o laboral de personas con discapacidad.</t>
  </si>
  <si>
    <t>Puente Alto, La Florida, San Ramón, La Granja, La Pintana, San José de Maipo, Pirque, San Miguel, Paine, Buin, Calera de Tango, La Cisterna, Pedro Aguirre Cerda, Lo Espejo, El Bosque, San Bernardo, San Joaquín y La Granja.</t>
  </si>
  <si>
    <t>Se presenta información del 2200</t>
  </si>
  <si>
    <t>Formación en Idioma Inglés como Herramienta para Aumentar el Acceso y Permanencia en Empleo para Personas con Discapacidad.</t>
  </si>
  <si>
    <t>Impartir un programa de formación en Idioma Inglés, Nivel Básico e Intermedio, ampliando así las posibilidades para acceder al empleo, incrementando a la vez la contratación e inserción laboral, mediante un proceso continuo de acompañamiento en el empleo para personas con discapacidad.</t>
  </si>
  <si>
    <t>VÉTREBRA: Programa de Inclusión y Formación en Habilidades Sociolaborales para Personas con Discapacidad.</t>
  </si>
  <si>
    <t>Fomentar la Inclusión Sociolaboral de personas con discapacidad, por medio de la metodología de Empleo con Apoyo en las Regiones de Tarapacá, Antofagasta, Valparaíso y Metropolitana.</t>
  </si>
  <si>
    <t>Región Tarapacá, Antofagasta, Valparaíso y Metropolitana.</t>
  </si>
  <si>
    <t>Fundación Amigos por Siempre</t>
  </si>
  <si>
    <t>12 Años Favoreciendo la Inclusión Laboral de Personas con Discapacidad Intelectual y del Desarrollo en Santiago y Regiones.</t>
  </si>
  <si>
    <t>Favorecer la inclusión socio laboral de personas en situación de discapacidad intelectual leve a moderada, a través de la promoción de los procesos de desarrollo personal, de la capacitación para insertarse al mundo laboral, entrega de apoyos necesarios para la contratación y permanencia en el puesto de trabajo. Promoviendo así la autorrealización, autonomía y mejora en su calidad de vida, siendo reconocidos como ciudadanos activos con plena participación en la comunidad.</t>
  </si>
  <si>
    <t>Sin Informa Final y Medios de Verificación Parcial</t>
  </si>
  <si>
    <t>Revisar, mayoritariamente Excels</t>
  </si>
  <si>
    <t>Capacitación y Formación de Personas con Discapacidad Intelectual para la Inclusión Laboral.</t>
  </si>
  <si>
    <t>Capacitar a jóvenes con discapacidad intelectual, fomentando el desarrollo y afianzamiento de habilidades y herramientas laborales necesarias con el objetivo de iniciar el proceso de inserción laboral.</t>
  </si>
  <si>
    <t>Programa de Capacitación, Rehabilitación e Inclusión Socio Laboral para la Vida Independiente y Digna de Personas en Situación de Discapacidad desde una Perspectiva de Derechos.</t>
  </si>
  <si>
    <t>Generar oportunidades de inclusión laboral para personas en situación de discapacidad intelectual y vulnerabilidad social a través de una metodología del empleo con apoyo para favorecer la integración y participación activa desde una perspectiva de derechos.</t>
  </si>
  <si>
    <t>Empodérate Programa de Formación para la inclusión, permanencia laboral y ejercicio de derechos de personas con discapacidad cognitiva.</t>
  </si>
  <si>
    <t>Desarrollar un programa de formación y empoderamiento para que jóvenes con discapacidad cognitiva de Santiago y Regiones puedan incluirse laboralmente, sostenerse en sus empleos y ejercer la autodeterminación en sus vidas.</t>
  </si>
  <si>
    <t>Mi Esfuerzo, Mi Inclusión</t>
  </si>
  <si>
    <t>Capacitar a 100 personas con discapacidad de la Región Metropolitana, a través de una formación diferenciada que contempla un acompañamiento permanente e incluir laboralmente al menos a 30 de ellos (tasa de 30%).</t>
  </si>
  <si>
    <t>VÉRTREBRA: Programa de Inclusión y Formación en Habilidades Sociolaborales para Personas con Discapacidad.</t>
  </si>
  <si>
    <t>Fomentar la Inclusión Sociolaboral de personas con discapacidad, por medio de la metodología de Empleo con Apoyo en las Regiones de Coquimbo, Maule, Biobío, Araucanía y Los Lagos.</t>
  </si>
  <si>
    <t>Región de Coquimbo, Maule, Bío Bío, Araucanía y  Los Lagos.</t>
  </si>
  <si>
    <t>Abriendo Espacios Inclusivos en Servicios de Hotelería y Turismo.</t>
  </si>
  <si>
    <t>Promover la inclusión laboral efectiva de jóvenes con discapacidad intelectual en el sector hotelero, mediante la capacitación en competencias técnicas de perfiles de servicios hotelería y turismo, el fomento y promoción de su autonomía, para trabajar en empresas del rubro y ampliar el horizonte de oportunidades laborales para PcD intelectual.</t>
  </si>
  <si>
    <t>Regiones de Coquimbo, Araucanía y Metropolitana.</t>
  </si>
  <si>
    <t>AVANZAMOS Contigo 2.0 (Proyecto de Continuidad).</t>
  </si>
  <si>
    <t>Fomentar la Inclusión Sociolaboral de personas con discapacidad, por medio de la metodología de Empleo con Apoyo en todas las regiones del país.</t>
  </si>
  <si>
    <t>Proyecto de Inclusión, Intermediación y Formación Laboral de Fundación Coanil.</t>
  </si>
  <si>
    <t>Aumentar la participación laboral/ocupacional de las personas con discapacidad a través de la formación y preparación efectiva de estos para el actual mundo del trabajo por medio del programa de intermediación laboral elige incluir, taller protegido/ocupacional y taller de apresto laboral en un periodo de 18 meses contribuyendo a su inclusión social.</t>
  </si>
  <si>
    <t>Fundaciones del Mundo Nuevo - Fondacio</t>
  </si>
  <si>
    <t>Programa de Inclusión laboral del Centro Ocupacional Hortiterapéutico de Fondacio.</t>
  </si>
  <si>
    <t>Incluir laboralmente a jóvenes y adultos con discapacidad física de leve a moderada, a través de capacitaciones socio laborales, potenciando sus competencias para lograr así la permanencia en el trabajo.</t>
  </si>
  <si>
    <t>Capacitación e Inclusión Laboral para 70 Personas con Discapacidad Intelectual FCN Durante 24 Meses.</t>
  </si>
  <si>
    <t>Facilitar la inclusión laboral de 70 personas adultas con discapacidad intelectual leve y moderada, en 24 meses, generando instancias de capacitación integral que potencien las competencias técnicas laborales y  habilidades sociales, que permitan una inclusión en un puesto de trabajo, priorizando aquellos que se encuentren en situación de vulnerabilidad socioeconómica.</t>
  </si>
  <si>
    <t>Cerro Navia, Lo Prado y Pudahuel.</t>
  </si>
  <si>
    <t>Programa Nacional de Capacitación e Inserción Laboral para Personas con Discapacidad Intelectual.</t>
  </si>
  <si>
    <t>Capacitar en talleres laborales a jóvenes con discapacidad intelectual con las competencias necesarias para poder identificar y elegir alternativas formativas y laborales, acordes a su potencial y proyecto vital, que les permita insertarse de forma estable sociolaboralmente a partir de la metodología de empleo con apoyo.</t>
  </si>
  <si>
    <t>Región Metropolitana y  Coquimbo</t>
  </si>
  <si>
    <t>San Bernardo y La Serena.</t>
  </si>
  <si>
    <t>Fundación Triangular Inclusiva</t>
  </si>
  <si>
    <t>Proyecto Inclusión Laboral Triangular.</t>
  </si>
  <si>
    <t>Generar una real y efectiva inclusión laboral en la región de los lagos, a través de procesos de capacitación a personas con discapacidad en oficios y/o conocimientos técnicos específicos.</t>
  </si>
  <si>
    <t>Lazos de Inclusión Laboral</t>
  </si>
  <si>
    <t>Promover procesos y oportunidades de inclusión sociolaboral, en personas en situación de discapacidad y sus familias, pertenecientes a la provincia de Chacabuco, desde el empleo competitivo en empresas público-privadas.</t>
  </si>
  <si>
    <t>Capacitación y Empleo a Personas con Condición TEA en Taller Laboral ASPAUT</t>
  </si>
  <si>
    <t>Otorgar a jóvenes y adultos con la condición de Trastorno Espectro Autista capacitación en elaboración de productos biosustentables, limpieza e higienización de automóviles, huerto de plantas, pintado en yeso, trabajo en madera, bisutería, pintura textil, marroquinería, accediendo a un empleo remunerado formal en la empresa EPASPAUT S.P.A., en un ambiente que facilita su desempeño a través de diferentes estrategias y apoyos.</t>
  </si>
  <si>
    <t>Fundación CELEI</t>
  </si>
  <si>
    <t>Empleo para Ti, para Él y para Ellos. Empleo de Calidad y Permanente para Personas con Discapacidad Intelectual y Trastornos del Desarrollo</t>
  </si>
  <si>
    <t>Fomentar la inclusión laboral y la permanencia en el empleo de personas con discapacidad intelectual y/o trastorno del desarrollo, a través de un programa de formación- capacitación para la inclusión laboral que les permita desarrollar habilidades socioemocionales y funcionales y competencia de empleabilidad para una inclusión laboral efectiva y sostenible, con apoyos al trabajador y al empleador.</t>
  </si>
  <si>
    <t>Lo Prado y Cerro Navia.</t>
  </si>
  <si>
    <t>Promoviendo la Inclusión Laboral de Personas con Discapacidad: Ciclo Formativo con Apoyo en Habilidades Blandas</t>
  </si>
  <si>
    <t>Promover la inclusión laboral sostenible de personas con discapacidad cognitiva y/o física a nivel nacional, a través de la capacitación y el modelo de empleo con apoyo, para generar espacios de trabajo inclusivos bajo una perspectiva de derechos.</t>
  </si>
  <si>
    <t>Capacitar personalizadamente a 40 personas con discapacidad en servicios operacionales y de bodega para mejorar su perfil de empleabilidad y gestionar su inclusión laboral.</t>
  </si>
  <si>
    <t>Incluir laboralmente a personas con discapacidad de todo el país a través de la ejecución de un Programa Integral de Formación y Acompañamiento Psicolaboral, online, gratuito y accesible por medio de talleres para fortalecer las competencias y habilidades sociolaborales. El programa se basará en el uso de herramientas de accesibilidad universal, especialmente adaptadas para atender a personas con discapacidad sensorial, física y/o mental, y se establecerán alianzas con empresas para asegurar el cumplimiento de la Ley 21.015 y así lograr una inclusión laboral efectiva.</t>
  </si>
  <si>
    <t>Programa Formativo Integral y de Inclusión Laboral para Personas con Discapacidad</t>
  </si>
  <si>
    <t>Programa de Empleo Fundación Triangular.</t>
  </si>
  <si>
    <t>Generar una real y efectiva inclusión laboral en la región de los lagos, a través de búsqueda y colocación en puestos de trabajo</t>
  </si>
  <si>
    <t>Puerto Montt, Llanquihue, Puerto Varas y Frutillar.</t>
  </si>
  <si>
    <t>CONECTA: Programa Formación y Empoderamiento en Habilidades Sociolaborales para Personas con Discapacidad Intelectual y Cognitiva.</t>
  </si>
  <si>
    <t>Promover la autonomía, el empoderamiento e inclusión social  de las personas con discapacidad intelectual y cognitiva, a través de un programa de formación en destrezas y habilidades sociolaborales en la Región Metropolitana.</t>
  </si>
  <si>
    <t>Proyecto “INCLUSIÓN TACAL”.</t>
  </si>
  <si>
    <t>Favorecer la inclusión social de 200 personas con discapacidad a través de procesos de capacitación laboral diferenciados de acuerdo con las necesidades de cada persona, permitiendo un ingreso sociolaboral efectivo al mercado de trabajo.</t>
  </si>
  <si>
    <t>SI</t>
  </si>
  <si>
    <t>“PILA”: Programa de Inclusión Laboral de ASPADE.</t>
  </si>
  <si>
    <t>Facilitar la inclusión laboral de personas adultas con discapacidad cognitiva a través de un programa de intervención en habilidades adaptativas, capacitación, empleo protegido e inclusión laboral efectiva a través del modelo de empleo con apoyo.</t>
  </si>
  <si>
    <t>Catalina Madrid</t>
  </si>
  <si>
    <t>Programa nacional de capacitación e inserción laboral para personas con síndrome de Down y discapacidad intelectual.</t>
  </si>
  <si>
    <t>Capacitar a jóvenes con síndrome de Down y discapacidad intelectual con las competencias necesarias para poder identificar y elegir alternativas formativas y laborales, acordes a su potencial y proyecto vital, que les permita insertarse de forma estable socio laboralmente a partir de la metodología de empleo con apoyo.</t>
  </si>
  <si>
    <t xml:space="preserve">Región Metropolitana y Región de Coquimbo. </t>
  </si>
  <si>
    <t>Líderes en Cuidado Inclusivo del Medio Ambiente.</t>
  </si>
  <si>
    <t>Realizar procesos de inclusión laboral efectiva a jóvenes con discapacidad intelectual leve o moderada de las Regiones Metropolitana y Valparaíso u O’Higgins, para trabajar en el rubro gestión de residuos mediante la capacitación, fomento y promoción de su autonomía, habilidades socio laborales y competencias técnicas en el perfil de Reciclador de Base.</t>
  </si>
  <si>
    <t>Región Metropolitana, Valparaíso y O’Higgins</t>
  </si>
  <si>
    <t>Fundación de Beneficencia Pública Neo Inclusión</t>
  </si>
  <si>
    <t>Inclusión Laboral, un desafío que se hace realidad.</t>
  </si>
  <si>
    <t>Favorecer la inclusión sociolaboral de jóvenes y adultos con discapacidad intelectual, a través de programas de preparación laboral donde desarrollen sus competencias sociales y laborales para lograr un empleo independiente, utilizando la metodología de Empleo con Apoyo, entregando los apoyos y ajustes necesarios para la permanencia laboral.</t>
  </si>
  <si>
    <t>Programa de Formación e Inclusión Sociolaboral de Personas con Discapacidad.</t>
  </si>
  <si>
    <t xml:space="preserve">Promover la inclusión sociolaboral de PcD de las regiones de Antofagasta, Coquimbo y O’Higgins, mediante la metodología basada en empleo con apoyo  y planificación centrada en la persona. </t>
  </si>
  <si>
    <t>Región de Antofagasta, de Coquimbo y del Libertador B. O’Higgins</t>
  </si>
  <si>
    <t>Programa de Preparación e Inclusión laboral con apoyo para personas con discapacidad visual.</t>
  </si>
  <si>
    <t>Fomentar la inclusión sociolaboral de personas con discapacidad visual a nivel nacional, a través de concientización, preparación, formación, asesoría y acompañamiento integral de los usuarios, con el propósito de mejorar su perfil laboral, facilitando su inserción laboral y que logre la mantención de su empleo.</t>
  </si>
  <si>
    <t>“Incluye IRV” Programa de Inclusión Laboral para Personas con Discapacidad.</t>
  </si>
  <si>
    <t>Favorecer la inclusión laboral de personas con discapacidades a través de la implementación de un programa de inclusión laboral que fortalezca los factores que facilitan la empleabilidad y permanencia en el puesto de trabajo.</t>
  </si>
  <si>
    <t>Región de Valparaíso, de Atacama y Metropolitana.</t>
  </si>
  <si>
    <t>Centro de Apoyo al Empleo Neo Inclusión.</t>
  </si>
  <si>
    <t>Favorecer el desarrollo de competencias laborales, en un contexto real de trabajo, para promover la empleabilidad de 45 personas con discapacidad mental intelectual/psíquica, residentes en la Región Metropolitana, a través de la elaboración y venta de productos de encuadernación artesanal en el centro de apoyo al empleo Neo Inclusión.</t>
  </si>
  <si>
    <t>Alexis Muñoz</t>
  </si>
  <si>
    <t>Programa de Formación e Inclusión Sociolaboral de Personas con Discapacidad III</t>
  </si>
  <si>
    <t>Promover la inclusión sociolaboral de PcD de las regiones Metropolitana, Valparaíso y Los Lagos, mediante la metodología basada en empleo con apoyo y planificación centrada en la persona, para mejorar sus condiciones materiales, sociales y emocionales.</t>
  </si>
  <si>
    <t>Región Metropolitana, Valparaíso y Los Lagos.</t>
  </si>
  <si>
    <t>VÉRTEBRA: Programa de Inclusión y Formación en habilidades Sociolaborales para Personas con Discapacidad.</t>
  </si>
  <si>
    <t>Región Metropolitana, Antofagasta, Tarapacá y Valparaíso.</t>
  </si>
  <si>
    <t>Nuestro desafío laboral, abordando las brechas para el empleo</t>
  </si>
  <si>
    <t>Favorecer la inclusión laboral de personas con discapacidad en la región Metropolitana, a través de capacitaciones a beneficiarios/as directos/as, charlas a entornos laborales, encuentros con familiares y cuidadores/as, acompañamientos a beneficiarios/as directos/as en la búsqueda laboral, incorporación al mercado laboral abierto y seguimiento en la mantención de su puesto laboral, para que las personas beneficiarias se incorporen y se mantengan en un trabajo remunerado con el fin de tener una trayectoria laboral que les permita mejorar su bienestar, calidad de vida y desarrollo personal.</t>
  </si>
  <si>
    <t>Regiones Metropolitana</t>
  </si>
  <si>
    <t>Proyecto: “MÁS INCLUSIÓN”</t>
  </si>
  <si>
    <t>Favorecer la inclusión social de 160 personas con discapacidad a través de procesos de capacitación laboral diferenciados de acuerdo con las necesidades de cada persona, permitiendo un ingreso sociolaboral efectivo al mercado del trabajo.</t>
  </si>
  <si>
    <t>Contribuir en la inclusión laboral de personas en situación de discapacidad visual pertenecientes a la región del Bio Bio, a través de un proceso de intermediación laboral y de vinculación empresarial para propiciar colocaciones laborales efectivas.</t>
  </si>
  <si>
    <t>Formación en Idioma Inglés como Herramienta para Aumentar el Acceso y Permanencia en el Empleo para Personas con Discapacidad</t>
  </si>
  <si>
    <t>Formación en Idioma Inglés como Herramienta para Aumentar el Acceso y Permanencia en el Empleo para Personas con Discapacidad.</t>
  </si>
  <si>
    <t>Ignacio Manzur</t>
  </si>
  <si>
    <t>Juntos, Favorecemos la Inclusión Laboral de Personas con Discapacidad.</t>
  </si>
  <si>
    <t>Favorecer la inclusión laboral de personas con discapacidad en condición de vulnerabilidad a nivel nacional, mediante la intermediación laboral y el empleo protegido, con la finalidad de favorecer su participación social y mejorar su calidad de vida.</t>
  </si>
  <si>
    <t>Región Metropolitana, Los Lagos y Tarapacá.</t>
  </si>
  <si>
    <t>Programa nacional de inclusión laboral para personas con discapacidad intelectual.</t>
  </si>
  <si>
    <t>Capacitar a jóvenes con síndrome de Down y discapacidad intelectual a nivel nacional, dotándolos de las competencias necesarias para identificar y elegir alternativas formativas y laborales acordes a su potencial y proyecto vital. Esto les permitirá insertarse de manera estable en el ámbito socio-laboral, a través de un apresto laboral en línea y un seguimiento constante, utilizando la metodología de empleo con apoyo.</t>
  </si>
  <si>
    <t>Rehabilitación y capacitación para la inclusión sociolaboral de personas con discapacidad visual.</t>
  </si>
  <si>
    <t>Lograr un alto nivel de autonomía y mejora en la calidad de vida, disminuyendo el efecto de la discapacidad, para alcanzar la plena inclusión sociolaboral de las personas en situación de discapacidad visual a través de un programa de rehabilitación integral y universal que contempla la entrega de perros guía como auxiliar de movilidad.</t>
  </si>
  <si>
    <t>Formación en habilidades de conducta adaptativa para la inclusión y permanencia laboral.</t>
  </si>
  <si>
    <t>Formar y acompañar a 70 personas entre 20 y 50 años con síndrome de Down de la región Metropolitana para desarrollar y favorecer la adquisición y desarrollo de habilidades de conducta adaptativa (conceptuales, sociales y prácticas), junto con la inclusión y permanencia en el mundo laboral, utilizando la metodología de EcA.</t>
  </si>
  <si>
    <t>Collipulli Incluye: Nuevos puentes para la Inclusión Laboral de personas con discapacidad.</t>
  </si>
  <si>
    <t>Formar para el trabajo a 18 personas con discapacidad de la comuna de Collipulli, a través de una metodología personalizada en sus habilidades y competencias para mejorar su perfil de empleabilidad y gestionar su inclusión laboral.</t>
  </si>
  <si>
    <t>Fundación para la Inclusión Laboral de Personas con Discapacidad - EUROFIRMS</t>
  </si>
  <si>
    <t>Emplea tus capacidades en logística: Capacitación y certificación “Operario logístico” con programa de inclusión laboral. Charlas y talleres de inclusión y sensibilización para empresas y futuros lideres en inclusión laboral.</t>
  </si>
  <si>
    <t>Mejorar la empleabilidad y facilitar la inserción laboral de personas con discapacidad en las regiones Metropolitana, O´Higgins y Biobío. Mediante un programa integral que combina capacitación técnica especializada, certificación de competencias laborales, intermediación laboral y programa de empleabilidad, concientización para empresas y futuros lideres en el área de inclusión. Lo que contribuirá a disminuir la brecha existente de condiciones en el mercado laboral, al desarrollo de nuevas competencias y habilidades para personas con discapacidad y a la creación de ambientes laborales más inclusivos con menores sesgos y aprensiones respecto a la discapacidad.</t>
  </si>
  <si>
    <t>No fue aprobada por elConsejo de Donaciones Sociales en la sesión realizada el 20 de diciembre del 2024, debido a falenciasestructurales en las dimensiones de Recursos Humanos y Presupuesto, las cuales tienen directa incidenciaen el nivel de cumplimiento de los estándares de inserción y permanencia laboral.</t>
  </si>
  <si>
    <t>Región Metropolitana, Libertador Bernardo O'Higgins, Región del Maule</t>
  </si>
  <si>
    <t>Sin Rendir</t>
  </si>
  <si>
    <t>Programa de formación e inclusión laboral para personas con discapacidad intelectual</t>
  </si>
  <si>
    <t>Formación e Inclusión laboral para personas con discapacidad intelectual y psíquica.</t>
  </si>
  <si>
    <t>Promover la inclusión laboral de personas con discapacidad intelectual y psíquica del sector norte de la Región Metropolitana, a través del desarrollo y fortalecimiento de sus habilidades sociolaborales, facilitando su acceso a empleos dignos y sostenibles en el tiempo, en diversos sectores productivos, contribuyendo así a su autonomía, bienestar y plena participación en la sociedad.</t>
  </si>
  <si>
    <t>Progreso laboral Inclusivo para Jóvenes.</t>
  </si>
  <si>
    <t>Brindar acompañamiento profesional integral a jóvenes con discapacidad intelectual durante su proceso de adaptación a un nuevo puesto de trabajo inclusivo, facilitando su integración al entorno laboral, el desarrollo de habilidades específicas y la promoción de un ambiente de apoyo que favorezca su crecimiento personal y profesional.</t>
  </si>
  <si>
    <t>Fundación Barlovento para la Inclusión de personas con Discapacidad Intelectual</t>
  </si>
  <si>
    <t xml:space="preserve">Abriendo espacios laborales para las personas con DI. Una oportunidad para tu empresa. </t>
  </si>
  <si>
    <t>Fomentar la generación de empresas inclusivas para que a través de la capacitación y acompañamiento, sea posible incluir a personas con discapacidad en el mundo laboral abierto, donde reciban los apoyos y ajustes mínimos que cada uno necesite y puedan acceder y mantenerse en un trabajo con un salario acorde al mercado y con condiciones laborales y contractuales que dignifique su labor, como la de todos los trabajadores.</t>
  </si>
  <si>
    <t>Región Metropolitana y de los lagos</t>
  </si>
  <si>
    <t>Formación laboral integral para personas con trastorno del espectro autista “Proyecto Ahora es Cuando”</t>
  </si>
  <si>
    <t>Contribuir a que personas adultas del espectro autista y otras neurodivergencias, tengan acceso a un proceso de formación para el trabajo, especializado en autismo y neurodivergencia que les posibilite mejorar su calidad de vida a partir de la inclusión efectiva y sostenida en el ámbito laboral</t>
  </si>
  <si>
    <t>Columna1</t>
  </si>
  <si>
    <t>65077645-3</t>
  </si>
  <si>
    <t>Nuestro Desafío Laboral, Abordando las Brechas para el Empleo</t>
  </si>
  <si>
    <t>Región de Antofagasta, Coquimbo y Valparaiso</t>
  </si>
  <si>
    <t>Región de Coquimbo, Maule, Biobío, La Araucania y Los Lagos</t>
  </si>
  <si>
    <t>RC Repuestos Center S.A.</t>
  </si>
  <si>
    <t>73100200-2</t>
  </si>
  <si>
    <t>Taller productivo de inclusión laboral en personas con discapacidad múltiple</t>
  </si>
  <si>
    <t>79656210-2</t>
  </si>
  <si>
    <t>CÁMARA CHILENA DE LA CONSTRUCCIÓN A.G.</t>
  </si>
  <si>
    <t>Alstom Chile S.A</t>
  </si>
  <si>
    <t>80889200-6</t>
  </si>
  <si>
    <t>Contac Ingenieros Ltda.</t>
  </si>
  <si>
    <t>88512900-5</t>
  </si>
  <si>
    <t>Primus Capital S.A.</t>
  </si>
  <si>
    <t>Fibro Chile S.A.</t>
  </si>
  <si>
    <t>96863240-K</t>
  </si>
  <si>
    <t>Mies Empresa de Servicios Limitada</t>
  </si>
  <si>
    <t>CONSORCIO CDZ INGENIERIA UNO LIMITADA</t>
  </si>
  <si>
    <t>77535292-2</t>
  </si>
  <si>
    <t>Consorcio Cruz y Davila - Zañartu Ingeniería Limitada</t>
  </si>
  <si>
    <t>76381335-5</t>
  </si>
  <si>
    <t>COSAPI S.A. AGENCIA EN CHILE</t>
  </si>
  <si>
    <t>LEM Laboratorios Ltda.</t>
  </si>
  <si>
    <t>76077994-6</t>
  </si>
  <si>
    <t>Corporación de Derecho Privada Universidad Alberto Hurtado</t>
  </si>
  <si>
    <t>73923400-K</t>
  </si>
  <si>
    <t>Inclusión Laboral, un desafío que se hace realiadad</t>
  </si>
  <si>
    <t>65596010-4</t>
  </si>
  <si>
    <t>Técnicas Reunidas Chile</t>
  </si>
  <si>
    <t>79645920-4</t>
  </si>
  <si>
    <t>ENAEX Servicios SA</t>
  </si>
  <si>
    <t>76041871-4</t>
  </si>
  <si>
    <t>OCCIDENTAL CHEMICAL</t>
  </si>
  <si>
    <t>Prestación Serv Transmisión Energía GAOR</t>
  </si>
  <si>
    <t>76215045-5</t>
  </si>
  <si>
    <t>75564800-0</t>
  </si>
  <si>
    <t>BANCO CONSORCIO</t>
  </si>
  <si>
    <t xml:space="preserve">COMPAÑÍA DE SEGUROS DE VIDA CONSORCIO </t>
  </si>
  <si>
    <t>SEGUROS DE VIDA SECURITY PREVISIÓN S.A.</t>
  </si>
  <si>
    <t>CORPORACIÓN CENTRO DE FORMACIÓN TÉCNICA SANTO TOMÁS</t>
  </si>
  <si>
    <t>SEGUROS DE VIDA SURA S.A.</t>
  </si>
  <si>
    <t>CORREDORA DE BOLSA SURA .S.A</t>
  </si>
  <si>
    <t>FALABELLA.COM SPA</t>
  </si>
  <si>
    <t>SOCIEDAD PUNTA DEL COBRE S.A.</t>
  </si>
  <si>
    <t>Clinica andes salud puerto montt s.a.</t>
  </si>
  <si>
    <t>PRODUCTOS DEL MAR VENTISQUEROS S.A</t>
  </si>
  <si>
    <t>ZUBLIN INTERNATIONAL GMBH CHILE SPA</t>
  </si>
  <si>
    <t>SALMONES AUSTRAL S.A.</t>
  </si>
  <si>
    <t>VECCHIOLA S.A.</t>
  </si>
  <si>
    <t>PUERTO PANUL S.A.</t>
  </si>
  <si>
    <t>Servicios La invernada SPA</t>
  </si>
  <si>
    <t>Agrocomercial Iansa S.A.</t>
  </si>
  <si>
    <t>Iansagro S.A.</t>
  </si>
  <si>
    <t>Seduc Spa Y Cía Cpa Siete</t>
  </si>
  <si>
    <t>Seduc Spa Y Cía Cpa Dos</t>
  </si>
  <si>
    <t>Seduc Spa Y Cía Cpa Uno</t>
  </si>
  <si>
    <t>ENGIE ENERGIA CHILE S.A.</t>
  </si>
  <si>
    <t xml:space="preserve">WENCO S.A. </t>
  </si>
  <si>
    <t>99012000-5</t>
  </si>
  <si>
    <t>99507430-3</t>
  </si>
  <si>
    <t>99301000-6</t>
  </si>
  <si>
    <t>96549050-7</t>
  </si>
  <si>
    <t>76011193-7</t>
  </si>
  <si>
    <t>76212492-0</t>
  </si>
  <si>
    <t>96561560-1</t>
  </si>
  <si>
    <t>96766640-8</t>
  </si>
  <si>
    <t>76296099-2</t>
  </si>
  <si>
    <t>87049000-3</t>
  </si>
  <si>
    <t>96909330-8</t>
  </si>
  <si>
    <t>76991487-0</t>
  </si>
  <si>
    <t>77155289-7</t>
  </si>
  <si>
    <t>96772810-1</t>
  </si>
  <si>
    <t>76328035-7</t>
  </si>
  <si>
    <t>83332100-5</t>
  </si>
  <si>
    <t>70054800-7</t>
  </si>
  <si>
    <t>88006900-4</t>
  </si>
  <si>
    <t xml:space="preserve">92147000-2 </t>
  </si>
  <si>
    <t>Fundación sin Barreras</t>
  </si>
  <si>
    <t>Centro de Formación Integral para Personas con Trastorno del Espectro Autista Ahora es Cuando</t>
  </si>
  <si>
    <t>A.L.D. Logística Ltda</t>
  </si>
  <si>
    <t>76.528.110-5</t>
  </si>
  <si>
    <t>65121478-5</t>
  </si>
  <si>
    <t>65.044.334-9</t>
  </si>
  <si>
    <t>;Maderas Arauco</t>
  </si>
  <si>
    <t>93.458.000-1</t>
  </si>
  <si>
    <t>Easy Retail S.A</t>
  </si>
  <si>
    <t>76.568.660-1</t>
  </si>
  <si>
    <t>Cencosud Shopping S.A</t>
  </si>
  <si>
    <t>76.433.310-1</t>
  </si>
  <si>
    <t>Group Mchile SPA</t>
  </si>
  <si>
    <t>96.936.630-4</t>
  </si>
  <si>
    <t>Quiborax S.A</t>
  </si>
  <si>
    <t>76.939.570-2</t>
  </si>
  <si>
    <t>Instituto de Humanidades Luis Campino</t>
  </si>
  <si>
    <t>81.719.800-7</t>
  </si>
  <si>
    <t xml:space="preserve">Aurus </t>
  </si>
  <si>
    <t>76.209.873-3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</si>
</sst>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b/>
      <sz val="8"/>
      <color theme="1"/>
      <name val="Calibri"/>
      <family val="2"/>
      <scheme val="minor"/>
    </font>
    <font>
      <sz val="8"/>
      <color theme="1"/>
      <name val="Calibri"/>
      <family val="2"/>
      <scheme val="minor"/>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33CCFF"/>
        <bgColor indexed="64"/>
      </patternFill>
    </fill>
    <fill>
      <patternFill patternType="solid">
        <fgColor rgb="FFFFFF00"/>
        <bgColor indexed="64"/>
      </patternFill>
    </fill>
    <fill>
      <patternFill patternType="solid">
        <fgColor theme="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s>
  <cellStyleXfs count="3">
    <xf numFmtId="0" fontId="0" fillId="0" borderId="0"/>
    <xf numFmtId="44" fontId="1" fillId="0" borderId="0" applyFont="0" applyFill="0" applyBorder="0" applyAlignment="0" applyProtection="0"/>
    <xf numFmtId="0" fontId="2" fillId="0" borderId="0"/>
  </cellStyleXfs>
  <cellXfs count="43">
    <xf numFmtId="0" fontId="0" fillId="0" borderId="0" xfId="0"/>
    <xf numFmtId="0" fontId="3" fillId="2" borderId="1" xfId="2" applyFont="1" applyFill="1" applyBorder="1" applyAlignment="1" applyProtection="1">
      <alignment horizontal="center" vertical="center" wrapText="1"/>
      <protection locked="0"/>
    </xf>
    <xf numFmtId="164" fontId="3" fillId="2" borderId="1" xfId="1" applyNumberFormat="1" applyFont="1" applyFill="1" applyBorder="1" applyAlignment="1" applyProtection="1">
      <alignment horizontal="center" vertical="center" wrapText="1"/>
      <protection locked="0"/>
    </xf>
    <xf numFmtId="0" fontId="0" fillId="0" borderId="1" xfId="0" applyBorder="1"/>
    <xf numFmtId="14" fontId="0" fillId="0" borderId="2" xfId="0" applyNumberFormat="1" applyBorder="1"/>
    <xf numFmtId="164" fontId="0" fillId="0" borderId="1" xfId="1" applyNumberFormat="1" applyFont="1" applyBorder="1"/>
    <xf numFmtId="0" fontId="4" fillId="3" borderId="0" xfId="0" applyFont="1" applyFill="1" applyAlignment="1">
      <alignment vertical="center" wrapText="1"/>
    </xf>
    <xf numFmtId="14" fontId="4" fillId="3" borderId="0" xfId="0" applyNumberFormat="1" applyFont="1" applyFill="1" applyAlignment="1">
      <alignment vertical="center" wrapText="1"/>
    </xf>
    <xf numFmtId="0" fontId="4" fillId="0" borderId="0" xfId="0" applyFont="1" applyAlignment="1">
      <alignment vertical="center" wrapText="1"/>
    </xf>
    <xf numFmtId="164" fontId="4" fillId="0" borderId="0" xfId="1" applyNumberFormat="1" applyFont="1" applyAlignment="1">
      <alignment vertical="center" wrapText="1"/>
    </xf>
    <xf numFmtId="14" fontId="4" fillId="0" borderId="0" xfId="1" applyNumberFormat="1" applyFont="1" applyAlignment="1">
      <alignment horizontal="left" vertical="center" wrapText="1"/>
    </xf>
    <xf numFmtId="0" fontId="0" fillId="0" borderId="0" xfId="0" applyAlignment="1">
      <alignment vertical="center" wrapText="1"/>
    </xf>
    <xf numFmtId="0" fontId="5" fillId="0" borderId="0" xfId="0" applyFont="1" applyAlignment="1">
      <alignment horizontal="right" vertical="center"/>
    </xf>
    <xf numFmtId="0" fontId="5" fillId="0" borderId="0" xfId="0" applyFont="1" applyAlignment="1">
      <alignment vertical="center"/>
    </xf>
    <xf numFmtId="14" fontId="5" fillId="0" borderId="0" xfId="0" applyNumberFormat="1" applyFont="1" applyAlignment="1">
      <alignment horizontal="right" vertical="center"/>
    </xf>
    <xf numFmtId="14" fontId="5" fillId="0" borderId="0" xfId="0" applyNumberFormat="1" applyFont="1" applyAlignment="1">
      <alignment vertical="center"/>
    </xf>
    <xf numFmtId="3" fontId="5" fillId="0" borderId="0" xfId="0" applyNumberFormat="1" applyFont="1" applyAlignment="1">
      <alignment vertical="center"/>
    </xf>
    <xf numFmtId="164" fontId="6" fillId="0" borderId="0" xfId="1" applyNumberFormat="1" applyFont="1" applyFill="1" applyAlignment="1">
      <alignment vertical="center"/>
    </xf>
    <xf numFmtId="14" fontId="6" fillId="0" borderId="0" xfId="1" applyNumberFormat="1" applyFont="1" applyFill="1" applyAlignment="1">
      <alignment vertical="center"/>
    </xf>
    <xf numFmtId="14" fontId="5" fillId="0" borderId="0" xfId="1" applyNumberFormat="1" applyFont="1" applyFill="1" applyAlignment="1">
      <alignment vertical="center"/>
    </xf>
    <xf numFmtId="14" fontId="6" fillId="0" borderId="0" xfId="1" applyNumberFormat="1" applyFont="1" applyFill="1" applyAlignment="1">
      <alignment horizontal="right" vertical="center"/>
    </xf>
    <xf numFmtId="164" fontId="5" fillId="0" borderId="0" xfId="1" applyNumberFormat="1" applyFont="1" applyFill="1" applyAlignment="1">
      <alignment vertical="center"/>
    </xf>
    <xf numFmtId="14" fontId="5" fillId="0" borderId="0" xfId="1" applyNumberFormat="1" applyFont="1" applyFill="1" applyAlignment="1">
      <alignment horizontal="right" vertical="center"/>
    </xf>
    <xf numFmtId="0" fontId="5" fillId="4" borderId="0" xfId="0" applyFont="1" applyFill="1" applyAlignment="1">
      <alignment vertical="center"/>
    </xf>
    <xf numFmtId="0" fontId="5" fillId="5" borderId="0" xfId="0" applyFont="1" applyFill="1" applyAlignment="1">
      <alignment vertical="center"/>
    </xf>
    <xf numFmtId="164" fontId="5" fillId="0" borderId="0" xfId="1" applyNumberFormat="1" applyFont="1" applyAlignment="1">
      <alignment vertical="center"/>
    </xf>
    <xf numFmtId="14" fontId="5" fillId="0" borderId="0" xfId="1" applyNumberFormat="1" applyFont="1" applyAlignment="1">
      <alignment vertical="center"/>
    </xf>
    <xf numFmtId="14" fontId="5" fillId="0" borderId="0" xfId="1" applyNumberFormat="1" applyFont="1" applyAlignment="1">
      <alignment horizontal="right" vertical="center"/>
    </xf>
    <xf numFmtId="14" fontId="5" fillId="4" borderId="0" xfId="1" applyNumberFormat="1" applyFont="1" applyFill="1" applyAlignment="1">
      <alignment horizontal="left" vertical="center"/>
    </xf>
    <xf numFmtId="0" fontId="5" fillId="0" borderId="0" xfId="0" applyFont="1" applyAlignment="1">
      <alignment horizontal="left" vertical="center"/>
    </xf>
    <xf numFmtId="14" fontId="5" fillId="6" borderId="0" xfId="1" applyNumberFormat="1" applyFont="1" applyFill="1" applyAlignment="1">
      <alignment horizontal="left" vertical="center"/>
    </xf>
    <xf numFmtId="14" fontId="5" fillId="6" borderId="0" xfId="1" applyNumberFormat="1" applyFont="1" applyFill="1" applyAlignment="1">
      <alignment vertical="center"/>
    </xf>
    <xf numFmtId="14" fontId="5" fillId="0" borderId="0" xfId="1" applyNumberFormat="1" applyFont="1" applyAlignment="1">
      <alignment horizontal="left" vertical="center"/>
    </xf>
    <xf numFmtId="14" fontId="5" fillId="3" borderId="0" xfId="1" applyNumberFormat="1" applyFont="1" applyFill="1" applyAlignment="1">
      <alignment horizontal="left" vertical="center"/>
    </xf>
    <xf numFmtId="3" fontId="5" fillId="0" borderId="0" xfId="0" applyNumberFormat="1" applyFont="1" applyAlignment="1">
      <alignment horizontal="right" vertical="center"/>
    </xf>
    <xf numFmtId="14" fontId="5" fillId="7" borderId="0" xfId="1" applyNumberFormat="1" applyFont="1" applyFill="1" applyAlignment="1">
      <alignment vertical="center"/>
    </xf>
    <xf numFmtId="14" fontId="6" fillId="0" borderId="0" xfId="0" applyNumberFormat="1" applyFont="1" applyAlignment="1">
      <alignment horizontal="right" vertical="center"/>
    </xf>
    <xf numFmtId="0" fontId="5" fillId="5" borderId="0" xfId="0" applyFont="1" applyFill="1" applyAlignment="1">
      <alignment horizontal="right" vertical="center"/>
    </xf>
    <xf numFmtId="0" fontId="5" fillId="8" borderId="0" xfId="0" applyFont="1" applyFill="1" applyAlignment="1">
      <alignment vertical="center"/>
    </xf>
    <xf numFmtId="0" fontId="5" fillId="8" borderId="0" xfId="0" applyFont="1" applyFill="1" applyAlignment="1">
      <alignment horizontal="justify" vertical="center"/>
    </xf>
    <xf numFmtId="14" fontId="5" fillId="4" borderId="0" xfId="0" applyNumberFormat="1" applyFont="1" applyFill="1" applyAlignment="1">
      <alignment vertical="center"/>
    </xf>
    <xf numFmtId="14" fontId="5" fillId="0" borderId="3" xfId="0" applyNumberFormat="1" applyFont="1" applyBorder="1" applyAlignment="1">
      <alignment horizontal="right" vertical="center"/>
    </xf>
    <xf numFmtId="6" fontId="5" fillId="0" borderId="0" xfId="0" applyNumberFormat="1" applyFont="1" applyAlignment="1">
      <alignment vertical="center"/>
    </xf>
  </cellXfs>
  <cellStyles count="3">
    <cellStyle name="Moneda" xfId="1" builtinId="4"/>
    <cellStyle name="Normal" xfId="0" builtinId="0"/>
    <cellStyle name="Normal 2" xfId="2" xr:uid="{00000000-0005-0000-0000-000002000000}"/>
  </cellStyles>
  <dxfs count="69">
    <dxf>
      <font>
        <color rgb="FFFF0000"/>
      </font>
      <fill>
        <gradientFill degree="90">
          <stop position="0">
            <color rgb="FFFFCCFF"/>
          </stop>
          <stop position="1">
            <color rgb="FFFFCCFF"/>
          </stop>
        </gradient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_-&quot;$&quot;\ * #,##0_-;\-&quot;$&quot;\ * #,##0_-;_-&quot;$&quot;\ *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alignment horizontal="righ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horizontal="righ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8"/>
        <color theme="1"/>
        <name val="Calibri"/>
        <family val="2"/>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04\Dpto_Sociedad_Civil\Ley%20de%20Donaciones%20Sociales\MDS%20Banco%20de%20Proyectos\2025\Base%20Completa%20Banco%20de%20Proyectos%20(2).xlsx" TargetMode="External"/><Relationship Id="rId1" Type="http://schemas.openxmlformats.org/officeDocument/2006/relationships/externalLinkPath" Target="/Ley%20de%20Donaciones%20Sociales/MDS%20Banco%20de%20Proyectos/2025/Base%20Completa%20Banco%20de%20Proyect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yectos"/>
      <sheetName val="Sorteo"/>
      <sheetName val="Reporte Ley N°21.015"/>
      <sheetName val="Solicitudes Especiales"/>
      <sheetName val="Interacciones"/>
      <sheetName val="CDFS"/>
      <sheetName val="Informes de Avance"/>
      <sheetName val="Ingreso de Avance"/>
      <sheetName val="Donaciones"/>
      <sheetName val="Categoría"/>
      <sheetName val="Informe de Proyectos"/>
      <sheetName val="Base Completa Banco de Proyecto"/>
    </sheetNames>
    <sheetDataSet>
      <sheetData sheetId="0"/>
      <sheetData sheetId="1" refreshError="1"/>
      <sheetData sheetId="2"/>
      <sheetData sheetId="3">
        <row r="1">
          <cell r="O1" t="str">
            <v>Estado</v>
          </cell>
          <cell r="P1" t="str">
            <v>Aprobado</v>
          </cell>
          <cell r="R1" t="str">
            <v>Estado</v>
          </cell>
          <cell r="S1" t="str">
            <v>Aprobado</v>
          </cell>
        </row>
        <row r="3">
          <cell r="O3" t="str">
            <v>Etiquetas de fila</v>
          </cell>
          <cell r="P3" t="str">
            <v>Suma de Plazo en meses</v>
          </cell>
          <cell r="R3" t="str">
            <v>Etiquetas de fila</v>
          </cell>
          <cell r="S3" t="str">
            <v>Suma de Monto ($) a Ampliar</v>
          </cell>
        </row>
        <row r="4">
          <cell r="O4">
            <v>467</v>
          </cell>
          <cell r="P4">
            <v>0</v>
          </cell>
          <cell r="R4">
            <v>467</v>
          </cell>
          <cell r="S4">
            <v>0</v>
          </cell>
        </row>
        <row r="5">
          <cell r="O5">
            <v>619</v>
          </cell>
          <cell r="P5">
            <v>52</v>
          </cell>
          <cell r="R5">
            <v>619</v>
          </cell>
          <cell r="S5">
            <v>0</v>
          </cell>
        </row>
        <row r="6">
          <cell r="O6">
            <v>622</v>
          </cell>
          <cell r="P6">
            <v>0</v>
          </cell>
          <cell r="R6">
            <v>622</v>
          </cell>
          <cell r="S6">
            <v>0</v>
          </cell>
        </row>
        <row r="7">
          <cell r="O7">
            <v>873</v>
          </cell>
          <cell r="P7">
            <v>0</v>
          </cell>
          <cell r="R7">
            <v>873</v>
          </cell>
          <cell r="S7">
            <v>819050000</v>
          </cell>
        </row>
        <row r="8">
          <cell r="O8">
            <v>915</v>
          </cell>
          <cell r="P8">
            <v>19</v>
          </cell>
          <cell r="R8">
            <v>915</v>
          </cell>
          <cell r="S8">
            <v>0</v>
          </cell>
        </row>
        <row r="9">
          <cell r="O9">
            <v>917</v>
          </cell>
          <cell r="P9">
            <v>19</v>
          </cell>
          <cell r="R9">
            <v>917</v>
          </cell>
          <cell r="S9">
            <v>0</v>
          </cell>
        </row>
        <row r="10">
          <cell r="O10">
            <v>918</v>
          </cell>
          <cell r="P10">
            <v>19</v>
          </cell>
          <cell r="R10">
            <v>918</v>
          </cell>
          <cell r="S10">
            <v>0</v>
          </cell>
        </row>
        <row r="11">
          <cell r="O11">
            <v>950</v>
          </cell>
          <cell r="P11">
            <v>36</v>
          </cell>
          <cell r="R11">
            <v>950</v>
          </cell>
          <cell r="S11">
            <v>0</v>
          </cell>
        </row>
        <row r="12">
          <cell r="O12">
            <v>952</v>
          </cell>
          <cell r="P12">
            <v>36</v>
          </cell>
          <cell r="R12">
            <v>952</v>
          </cell>
          <cell r="S12">
            <v>0</v>
          </cell>
        </row>
        <row r="13">
          <cell r="O13">
            <v>1049</v>
          </cell>
          <cell r="P13">
            <v>0</v>
          </cell>
          <cell r="R13">
            <v>1049</v>
          </cell>
          <cell r="S13">
            <v>0</v>
          </cell>
        </row>
        <row r="14">
          <cell r="O14">
            <v>1052</v>
          </cell>
          <cell r="P14">
            <v>72</v>
          </cell>
          <cell r="R14">
            <v>1052</v>
          </cell>
          <cell r="S14">
            <v>0</v>
          </cell>
        </row>
        <row r="15">
          <cell r="O15">
            <v>1105</v>
          </cell>
          <cell r="P15">
            <v>0</v>
          </cell>
          <cell r="R15">
            <v>1105</v>
          </cell>
          <cell r="S15">
            <v>1543339527</v>
          </cell>
        </row>
        <row r="16">
          <cell r="O16">
            <v>1134</v>
          </cell>
          <cell r="P16">
            <v>0</v>
          </cell>
          <cell r="R16">
            <v>1134</v>
          </cell>
          <cell r="S16">
            <v>0</v>
          </cell>
        </row>
        <row r="17">
          <cell r="O17">
            <v>1178</v>
          </cell>
          <cell r="P17">
            <v>24</v>
          </cell>
          <cell r="R17">
            <v>1178</v>
          </cell>
          <cell r="S17">
            <v>14373013</v>
          </cell>
        </row>
        <row r="18">
          <cell r="O18">
            <v>1186</v>
          </cell>
          <cell r="P18">
            <v>48</v>
          </cell>
          <cell r="R18">
            <v>1186</v>
          </cell>
          <cell r="S18">
            <v>0</v>
          </cell>
        </row>
        <row r="19">
          <cell r="O19">
            <v>1293</v>
          </cell>
          <cell r="P19">
            <v>12</v>
          </cell>
          <cell r="R19">
            <v>1293</v>
          </cell>
          <cell r="S19">
            <v>0</v>
          </cell>
        </row>
        <row r="20">
          <cell r="O20">
            <v>1365</v>
          </cell>
          <cell r="P20">
            <v>36</v>
          </cell>
          <cell r="R20">
            <v>1365</v>
          </cell>
          <cell r="S20">
            <v>0</v>
          </cell>
        </row>
        <row r="21">
          <cell r="O21">
            <v>1378</v>
          </cell>
          <cell r="P21">
            <v>108</v>
          </cell>
          <cell r="R21">
            <v>1378</v>
          </cell>
          <cell r="S21">
            <v>67674718</v>
          </cell>
        </row>
        <row r="22">
          <cell r="O22">
            <v>1381</v>
          </cell>
          <cell r="P22">
            <v>36</v>
          </cell>
          <cell r="R22">
            <v>1381</v>
          </cell>
          <cell r="S22">
            <v>0</v>
          </cell>
        </row>
        <row r="23">
          <cell r="O23">
            <v>1390</v>
          </cell>
          <cell r="P23">
            <v>9</v>
          </cell>
          <cell r="R23">
            <v>1390</v>
          </cell>
          <cell r="S23">
            <v>0</v>
          </cell>
        </row>
        <row r="24">
          <cell r="O24">
            <v>1405</v>
          </cell>
          <cell r="P24">
            <v>24</v>
          </cell>
          <cell r="R24">
            <v>1405</v>
          </cell>
          <cell r="S24">
            <v>0</v>
          </cell>
        </row>
        <row r="25">
          <cell r="O25">
            <v>1411</v>
          </cell>
          <cell r="P25">
            <v>5</v>
          </cell>
          <cell r="R25">
            <v>1411</v>
          </cell>
          <cell r="S25">
            <v>0</v>
          </cell>
        </row>
        <row r="26">
          <cell r="O26">
            <v>1413</v>
          </cell>
          <cell r="P26">
            <v>60</v>
          </cell>
          <cell r="R26">
            <v>1413</v>
          </cell>
          <cell r="S26">
            <v>0</v>
          </cell>
        </row>
        <row r="27">
          <cell r="O27">
            <v>1414</v>
          </cell>
          <cell r="P27">
            <v>8</v>
          </cell>
          <cell r="R27">
            <v>1414</v>
          </cell>
          <cell r="S27">
            <v>0</v>
          </cell>
        </row>
        <row r="28">
          <cell r="O28">
            <v>1436</v>
          </cell>
          <cell r="P28">
            <v>48</v>
          </cell>
          <cell r="R28">
            <v>1436</v>
          </cell>
          <cell r="S28">
            <v>35478734</v>
          </cell>
        </row>
        <row r="29">
          <cell r="O29">
            <v>1452</v>
          </cell>
          <cell r="P29">
            <v>17</v>
          </cell>
          <cell r="R29">
            <v>1452</v>
          </cell>
          <cell r="S29">
            <v>3900000</v>
          </cell>
        </row>
        <row r="30">
          <cell r="O30">
            <v>1483</v>
          </cell>
          <cell r="P30">
            <v>0</v>
          </cell>
          <cell r="R30">
            <v>1483</v>
          </cell>
          <cell r="S30">
            <v>0</v>
          </cell>
        </row>
        <row r="31">
          <cell r="O31">
            <v>1494</v>
          </cell>
          <cell r="P31">
            <v>0</v>
          </cell>
          <cell r="R31">
            <v>1494</v>
          </cell>
          <cell r="S31">
            <v>0</v>
          </cell>
        </row>
        <row r="32">
          <cell r="O32">
            <v>1508</v>
          </cell>
          <cell r="P32">
            <v>48</v>
          </cell>
          <cell r="R32">
            <v>1508</v>
          </cell>
          <cell r="S32">
            <v>72328466</v>
          </cell>
        </row>
        <row r="33">
          <cell r="O33">
            <v>1522</v>
          </cell>
          <cell r="P33">
            <v>12</v>
          </cell>
          <cell r="R33">
            <v>1522</v>
          </cell>
          <cell r="S33">
            <v>0</v>
          </cell>
        </row>
        <row r="34">
          <cell r="O34">
            <v>1531</v>
          </cell>
          <cell r="P34">
            <v>0</v>
          </cell>
          <cell r="R34">
            <v>1531</v>
          </cell>
          <cell r="S34">
            <v>132339014</v>
          </cell>
        </row>
        <row r="35">
          <cell r="O35">
            <v>1566</v>
          </cell>
          <cell r="P35">
            <v>30</v>
          </cell>
          <cell r="R35">
            <v>1566</v>
          </cell>
          <cell r="S35">
            <v>0</v>
          </cell>
        </row>
        <row r="36">
          <cell r="O36">
            <v>1575</v>
          </cell>
          <cell r="P36">
            <v>3</v>
          </cell>
          <cell r="R36">
            <v>1575</v>
          </cell>
          <cell r="S36">
            <v>0</v>
          </cell>
        </row>
        <row r="37">
          <cell r="O37">
            <v>1594</v>
          </cell>
          <cell r="P37">
            <v>3</v>
          </cell>
          <cell r="R37">
            <v>1594</v>
          </cell>
          <cell r="S37">
            <v>0</v>
          </cell>
        </row>
        <row r="38">
          <cell r="O38">
            <v>1598</v>
          </cell>
          <cell r="P38">
            <v>36</v>
          </cell>
          <cell r="R38">
            <v>1598</v>
          </cell>
          <cell r="S38">
            <v>0</v>
          </cell>
        </row>
        <row r="39">
          <cell r="O39">
            <v>1599</v>
          </cell>
          <cell r="P39">
            <v>0</v>
          </cell>
          <cell r="R39">
            <v>1599</v>
          </cell>
          <cell r="S39">
            <v>0</v>
          </cell>
        </row>
        <row r="40">
          <cell r="O40">
            <v>1610</v>
          </cell>
          <cell r="P40">
            <v>8</v>
          </cell>
          <cell r="R40">
            <v>1610</v>
          </cell>
          <cell r="S40">
            <v>0</v>
          </cell>
        </row>
        <row r="41">
          <cell r="O41">
            <v>1611</v>
          </cell>
          <cell r="P41">
            <v>0</v>
          </cell>
          <cell r="R41">
            <v>1611</v>
          </cell>
          <cell r="S41">
            <v>0</v>
          </cell>
        </row>
        <row r="42">
          <cell r="O42">
            <v>1658</v>
          </cell>
          <cell r="P42">
            <v>18</v>
          </cell>
          <cell r="R42">
            <v>1658</v>
          </cell>
          <cell r="S42">
            <v>0</v>
          </cell>
        </row>
        <row r="43">
          <cell r="O43">
            <v>1666</v>
          </cell>
          <cell r="P43">
            <v>24</v>
          </cell>
          <cell r="R43">
            <v>1666</v>
          </cell>
          <cell r="S43">
            <v>0</v>
          </cell>
        </row>
        <row r="44">
          <cell r="O44">
            <v>1677</v>
          </cell>
          <cell r="P44">
            <v>36</v>
          </cell>
          <cell r="R44">
            <v>1677</v>
          </cell>
          <cell r="S44">
            <v>0</v>
          </cell>
        </row>
        <row r="45">
          <cell r="O45">
            <v>1707</v>
          </cell>
          <cell r="P45">
            <v>36</v>
          </cell>
          <cell r="R45">
            <v>1707</v>
          </cell>
          <cell r="S45">
            <v>0</v>
          </cell>
        </row>
        <row r="46">
          <cell r="O46">
            <v>1710</v>
          </cell>
          <cell r="P46">
            <v>3</v>
          </cell>
          <cell r="R46">
            <v>1710</v>
          </cell>
          <cell r="S46">
            <v>0</v>
          </cell>
        </row>
        <row r="47">
          <cell r="O47">
            <v>1713</v>
          </cell>
          <cell r="P47">
            <v>24</v>
          </cell>
          <cell r="R47">
            <v>1713</v>
          </cell>
          <cell r="S47">
            <v>0</v>
          </cell>
        </row>
        <row r="48">
          <cell r="O48">
            <v>1725</v>
          </cell>
          <cell r="P48">
            <v>18</v>
          </cell>
          <cell r="R48">
            <v>1725</v>
          </cell>
          <cell r="S48">
            <v>0</v>
          </cell>
        </row>
        <row r="49">
          <cell r="O49">
            <v>1737</v>
          </cell>
          <cell r="P49">
            <v>6</v>
          </cell>
          <cell r="R49">
            <v>1737</v>
          </cell>
          <cell r="S49">
            <v>56941818</v>
          </cell>
        </row>
        <row r="50">
          <cell r="O50">
            <v>1739</v>
          </cell>
          <cell r="P50">
            <v>0</v>
          </cell>
          <cell r="R50">
            <v>1739</v>
          </cell>
          <cell r="S50">
            <v>0</v>
          </cell>
        </row>
        <row r="51">
          <cell r="O51">
            <v>1740</v>
          </cell>
          <cell r="P51">
            <v>0</v>
          </cell>
          <cell r="R51">
            <v>1740</v>
          </cell>
          <cell r="S51">
            <v>0</v>
          </cell>
        </row>
        <row r="52">
          <cell r="O52">
            <v>1746</v>
          </cell>
          <cell r="P52">
            <v>0</v>
          </cell>
          <cell r="R52">
            <v>1746</v>
          </cell>
          <cell r="S52">
            <v>0</v>
          </cell>
        </row>
        <row r="53">
          <cell r="O53">
            <v>1747</v>
          </cell>
          <cell r="P53">
            <v>29</v>
          </cell>
          <cell r="R53">
            <v>1747</v>
          </cell>
          <cell r="S53">
            <v>0</v>
          </cell>
        </row>
        <row r="54">
          <cell r="O54">
            <v>1750</v>
          </cell>
          <cell r="P54">
            <v>18</v>
          </cell>
          <cell r="R54">
            <v>1750</v>
          </cell>
          <cell r="S54">
            <v>0</v>
          </cell>
        </row>
        <row r="55">
          <cell r="O55">
            <v>1752</v>
          </cell>
          <cell r="P55">
            <v>0</v>
          </cell>
          <cell r="R55">
            <v>1752</v>
          </cell>
          <cell r="S55">
            <v>3234038</v>
          </cell>
        </row>
        <row r="56">
          <cell r="O56">
            <v>1756</v>
          </cell>
          <cell r="P56">
            <v>12</v>
          </cell>
          <cell r="R56">
            <v>1756</v>
          </cell>
          <cell r="S56">
            <v>0</v>
          </cell>
        </row>
        <row r="57">
          <cell r="O57">
            <v>1757</v>
          </cell>
          <cell r="P57">
            <v>0</v>
          </cell>
          <cell r="R57">
            <v>1757</v>
          </cell>
          <cell r="S57">
            <v>0</v>
          </cell>
        </row>
        <row r="58">
          <cell r="O58">
            <v>1759</v>
          </cell>
          <cell r="P58">
            <v>0</v>
          </cell>
          <cell r="R58">
            <v>1759</v>
          </cell>
          <cell r="S58">
            <v>0</v>
          </cell>
        </row>
        <row r="59">
          <cell r="O59">
            <v>1770</v>
          </cell>
          <cell r="P59">
            <v>2</v>
          </cell>
          <cell r="R59">
            <v>1770</v>
          </cell>
          <cell r="S59">
            <v>44014939</v>
          </cell>
        </row>
        <row r="60">
          <cell r="O60">
            <v>1772</v>
          </cell>
          <cell r="P60">
            <v>3</v>
          </cell>
          <cell r="R60">
            <v>1772</v>
          </cell>
          <cell r="S60">
            <v>0</v>
          </cell>
        </row>
        <row r="61">
          <cell r="O61">
            <v>1776</v>
          </cell>
          <cell r="P61">
            <v>24</v>
          </cell>
          <cell r="R61">
            <v>1776</v>
          </cell>
          <cell r="S61">
            <v>0</v>
          </cell>
        </row>
        <row r="62">
          <cell r="O62">
            <v>1782</v>
          </cell>
          <cell r="P62">
            <v>0</v>
          </cell>
          <cell r="R62">
            <v>1782</v>
          </cell>
          <cell r="S62">
            <v>0</v>
          </cell>
        </row>
        <row r="63">
          <cell r="O63">
            <v>1793</v>
          </cell>
          <cell r="P63">
            <v>0</v>
          </cell>
          <cell r="R63">
            <v>1793</v>
          </cell>
          <cell r="S63">
            <v>0</v>
          </cell>
        </row>
        <row r="64">
          <cell r="O64">
            <v>1798</v>
          </cell>
          <cell r="P64">
            <v>0</v>
          </cell>
          <cell r="R64">
            <v>1798</v>
          </cell>
          <cell r="S64">
            <v>49102000</v>
          </cell>
        </row>
        <row r="65">
          <cell r="O65">
            <v>1808</v>
          </cell>
          <cell r="P65">
            <v>0</v>
          </cell>
          <cell r="R65">
            <v>1808</v>
          </cell>
          <cell r="S65">
            <v>9805660</v>
          </cell>
        </row>
        <row r="66">
          <cell r="O66">
            <v>1809</v>
          </cell>
          <cell r="P66">
            <v>0</v>
          </cell>
          <cell r="R66">
            <v>1809</v>
          </cell>
          <cell r="S66">
            <v>9745023</v>
          </cell>
        </row>
        <row r="67">
          <cell r="O67">
            <v>1824</v>
          </cell>
          <cell r="P67">
            <v>12</v>
          </cell>
          <cell r="R67">
            <v>1824</v>
          </cell>
          <cell r="S67">
            <v>0</v>
          </cell>
        </row>
        <row r="68">
          <cell r="O68">
            <v>1828</v>
          </cell>
          <cell r="P68">
            <v>0</v>
          </cell>
          <cell r="R68">
            <v>1828</v>
          </cell>
          <cell r="S68">
            <v>0</v>
          </cell>
        </row>
        <row r="69">
          <cell r="O69">
            <v>1837</v>
          </cell>
          <cell r="P69">
            <v>2</v>
          </cell>
          <cell r="R69">
            <v>1837</v>
          </cell>
          <cell r="S69">
            <v>0</v>
          </cell>
        </row>
        <row r="70">
          <cell r="O70">
            <v>1839</v>
          </cell>
          <cell r="P70">
            <v>12</v>
          </cell>
          <cell r="R70">
            <v>1839</v>
          </cell>
          <cell r="S70">
            <v>0</v>
          </cell>
        </row>
        <row r="71">
          <cell r="O71">
            <v>1841</v>
          </cell>
          <cell r="P71">
            <v>18</v>
          </cell>
          <cell r="R71">
            <v>1841</v>
          </cell>
          <cell r="S71">
            <v>4258450</v>
          </cell>
        </row>
        <row r="72">
          <cell r="O72">
            <v>1844</v>
          </cell>
          <cell r="P72">
            <v>12</v>
          </cell>
          <cell r="R72">
            <v>1844</v>
          </cell>
          <cell r="S72">
            <v>174604204</v>
          </cell>
        </row>
        <row r="73">
          <cell r="O73">
            <v>1847</v>
          </cell>
          <cell r="P73">
            <v>72</v>
          </cell>
          <cell r="R73">
            <v>1847</v>
          </cell>
          <cell r="S73">
            <v>0</v>
          </cell>
        </row>
        <row r="74">
          <cell r="O74">
            <v>1849</v>
          </cell>
          <cell r="P74">
            <v>48</v>
          </cell>
          <cell r="R74">
            <v>1849</v>
          </cell>
          <cell r="S74">
            <v>328099331</v>
          </cell>
        </row>
        <row r="75">
          <cell r="O75">
            <v>1853</v>
          </cell>
          <cell r="P75">
            <v>44</v>
          </cell>
          <cell r="R75">
            <v>1853</v>
          </cell>
          <cell r="S75">
            <v>548529033</v>
          </cell>
        </row>
        <row r="76">
          <cell r="O76">
            <v>1856</v>
          </cell>
          <cell r="P76">
            <v>12</v>
          </cell>
          <cell r="R76">
            <v>1856</v>
          </cell>
          <cell r="S76">
            <v>0</v>
          </cell>
        </row>
        <row r="77">
          <cell r="O77">
            <v>1860</v>
          </cell>
          <cell r="P77">
            <v>12</v>
          </cell>
          <cell r="R77">
            <v>1860</v>
          </cell>
          <cell r="S77">
            <v>0</v>
          </cell>
        </row>
        <row r="78">
          <cell r="O78">
            <v>1861</v>
          </cell>
          <cell r="P78">
            <v>12</v>
          </cell>
          <cell r="R78">
            <v>1861</v>
          </cell>
          <cell r="S78">
            <v>0</v>
          </cell>
        </row>
        <row r="79">
          <cell r="O79">
            <v>1862</v>
          </cell>
          <cell r="P79">
            <v>12</v>
          </cell>
          <cell r="R79">
            <v>1862</v>
          </cell>
          <cell r="S79">
            <v>0</v>
          </cell>
        </row>
        <row r="80">
          <cell r="O80">
            <v>1864</v>
          </cell>
          <cell r="P80">
            <v>0</v>
          </cell>
          <cell r="R80">
            <v>1864</v>
          </cell>
          <cell r="S80">
            <v>12000000</v>
          </cell>
        </row>
        <row r="81">
          <cell r="O81">
            <v>1866</v>
          </cell>
          <cell r="P81">
            <v>24</v>
          </cell>
          <cell r="R81">
            <v>1866</v>
          </cell>
          <cell r="S81">
            <v>0</v>
          </cell>
        </row>
        <row r="82">
          <cell r="O82">
            <v>1867</v>
          </cell>
          <cell r="P82">
            <v>0</v>
          </cell>
          <cell r="R82">
            <v>1867</v>
          </cell>
          <cell r="S82">
            <v>27456216</v>
          </cell>
        </row>
        <row r="83">
          <cell r="O83">
            <v>1869</v>
          </cell>
          <cell r="P83">
            <v>0</v>
          </cell>
          <cell r="R83">
            <v>1869</v>
          </cell>
          <cell r="S83">
            <v>0</v>
          </cell>
        </row>
        <row r="84">
          <cell r="O84">
            <v>1873</v>
          </cell>
          <cell r="P84">
            <v>10</v>
          </cell>
          <cell r="R84">
            <v>1873</v>
          </cell>
          <cell r="S84">
            <v>0</v>
          </cell>
        </row>
        <row r="85">
          <cell r="O85">
            <v>1879</v>
          </cell>
          <cell r="P85">
            <v>0</v>
          </cell>
          <cell r="R85">
            <v>1879</v>
          </cell>
          <cell r="S85">
            <v>0</v>
          </cell>
        </row>
        <row r="86">
          <cell r="O86">
            <v>1883</v>
          </cell>
          <cell r="P86">
            <v>12</v>
          </cell>
          <cell r="R86">
            <v>1883</v>
          </cell>
          <cell r="S86">
            <v>0</v>
          </cell>
        </row>
        <row r="87">
          <cell r="O87">
            <v>1885</v>
          </cell>
          <cell r="P87">
            <v>0</v>
          </cell>
          <cell r="R87">
            <v>1885</v>
          </cell>
          <cell r="S87">
            <v>0</v>
          </cell>
        </row>
        <row r="88">
          <cell r="O88">
            <v>1886</v>
          </cell>
          <cell r="P88">
            <v>0</v>
          </cell>
          <cell r="R88">
            <v>1886</v>
          </cell>
          <cell r="S88">
            <v>0</v>
          </cell>
        </row>
        <row r="89">
          <cell r="O89">
            <v>1894</v>
          </cell>
          <cell r="P89">
            <v>0</v>
          </cell>
          <cell r="R89">
            <v>1894</v>
          </cell>
          <cell r="S89">
            <v>0</v>
          </cell>
        </row>
        <row r="90">
          <cell r="O90">
            <v>1895</v>
          </cell>
          <cell r="P90">
            <v>60</v>
          </cell>
          <cell r="R90">
            <v>1895</v>
          </cell>
          <cell r="S90">
            <v>0</v>
          </cell>
        </row>
        <row r="91">
          <cell r="O91">
            <v>1897</v>
          </cell>
          <cell r="P91">
            <v>13</v>
          </cell>
          <cell r="R91">
            <v>1897</v>
          </cell>
          <cell r="S91">
            <v>0</v>
          </cell>
        </row>
        <row r="92">
          <cell r="O92">
            <v>1898</v>
          </cell>
          <cell r="P92">
            <v>0</v>
          </cell>
          <cell r="R92">
            <v>1898</v>
          </cell>
          <cell r="S92">
            <v>0</v>
          </cell>
        </row>
        <row r="93">
          <cell r="O93">
            <v>1900</v>
          </cell>
          <cell r="P93">
            <v>48</v>
          </cell>
          <cell r="R93">
            <v>1900</v>
          </cell>
          <cell r="S93">
            <v>0</v>
          </cell>
        </row>
        <row r="94">
          <cell r="O94">
            <v>1901</v>
          </cell>
          <cell r="P94">
            <v>0</v>
          </cell>
          <cell r="R94">
            <v>1901</v>
          </cell>
          <cell r="S94">
            <v>0</v>
          </cell>
        </row>
        <row r="95">
          <cell r="O95">
            <v>1906</v>
          </cell>
          <cell r="P95">
            <v>0</v>
          </cell>
          <cell r="R95">
            <v>1906</v>
          </cell>
          <cell r="S95">
            <v>0</v>
          </cell>
        </row>
        <row r="96">
          <cell r="O96">
            <v>1909</v>
          </cell>
          <cell r="P96">
            <v>84</v>
          </cell>
          <cell r="R96">
            <v>1909</v>
          </cell>
          <cell r="S96">
            <v>0</v>
          </cell>
        </row>
        <row r="97">
          <cell r="O97">
            <v>1911</v>
          </cell>
          <cell r="P97">
            <v>3</v>
          </cell>
          <cell r="R97">
            <v>1911</v>
          </cell>
          <cell r="S97">
            <v>0</v>
          </cell>
        </row>
        <row r="98">
          <cell r="O98">
            <v>1912</v>
          </cell>
          <cell r="P98">
            <v>0</v>
          </cell>
          <cell r="R98">
            <v>1912</v>
          </cell>
          <cell r="S98">
            <v>2930000</v>
          </cell>
        </row>
        <row r="99">
          <cell r="O99">
            <v>1913</v>
          </cell>
          <cell r="P99">
            <v>12</v>
          </cell>
          <cell r="R99">
            <v>1913</v>
          </cell>
          <cell r="S99">
            <v>61772900</v>
          </cell>
        </row>
        <row r="100">
          <cell r="O100">
            <v>1917</v>
          </cell>
          <cell r="P100">
            <v>0</v>
          </cell>
          <cell r="R100">
            <v>1917</v>
          </cell>
          <cell r="S100">
            <v>0</v>
          </cell>
        </row>
        <row r="101">
          <cell r="O101">
            <v>1921</v>
          </cell>
          <cell r="P101">
            <v>10</v>
          </cell>
          <cell r="R101">
            <v>1921</v>
          </cell>
          <cell r="S101">
            <v>47226600</v>
          </cell>
        </row>
        <row r="102">
          <cell r="O102">
            <v>1922</v>
          </cell>
          <cell r="P102">
            <v>12</v>
          </cell>
          <cell r="R102">
            <v>1922</v>
          </cell>
          <cell r="S102">
            <v>0</v>
          </cell>
        </row>
        <row r="103">
          <cell r="O103">
            <v>1923</v>
          </cell>
          <cell r="P103">
            <v>30</v>
          </cell>
          <cell r="R103">
            <v>1923</v>
          </cell>
          <cell r="S103">
            <v>0</v>
          </cell>
        </row>
        <row r="104">
          <cell r="O104">
            <v>1924</v>
          </cell>
          <cell r="P104">
            <v>36</v>
          </cell>
          <cell r="R104">
            <v>1924</v>
          </cell>
          <cell r="S104">
            <v>0</v>
          </cell>
        </row>
        <row r="105">
          <cell r="O105">
            <v>1925</v>
          </cell>
          <cell r="P105">
            <v>0</v>
          </cell>
          <cell r="R105">
            <v>1925</v>
          </cell>
          <cell r="S105">
            <v>14000000</v>
          </cell>
        </row>
        <row r="106">
          <cell r="O106">
            <v>1929</v>
          </cell>
          <cell r="P106">
            <v>0</v>
          </cell>
          <cell r="R106">
            <v>1929</v>
          </cell>
          <cell r="S106">
            <v>14000000</v>
          </cell>
        </row>
        <row r="107">
          <cell r="O107">
            <v>1930</v>
          </cell>
          <cell r="P107">
            <v>24</v>
          </cell>
          <cell r="R107">
            <v>1930</v>
          </cell>
          <cell r="S107">
            <v>0</v>
          </cell>
        </row>
        <row r="108">
          <cell r="O108">
            <v>1932</v>
          </cell>
          <cell r="P108">
            <v>2</v>
          </cell>
          <cell r="R108">
            <v>1932</v>
          </cell>
          <cell r="S108">
            <v>9914127</v>
          </cell>
        </row>
        <row r="109">
          <cell r="O109">
            <v>1934</v>
          </cell>
          <cell r="P109">
            <v>0</v>
          </cell>
          <cell r="R109">
            <v>1934</v>
          </cell>
          <cell r="S109">
            <v>0</v>
          </cell>
        </row>
        <row r="110">
          <cell r="O110">
            <v>1935</v>
          </cell>
          <cell r="P110">
            <v>18</v>
          </cell>
          <cell r="R110">
            <v>1935</v>
          </cell>
          <cell r="S110">
            <v>0</v>
          </cell>
        </row>
        <row r="111">
          <cell r="O111">
            <v>1938</v>
          </cell>
          <cell r="P111">
            <v>2</v>
          </cell>
          <cell r="R111">
            <v>1938</v>
          </cell>
          <cell r="S111">
            <v>0</v>
          </cell>
        </row>
        <row r="112">
          <cell r="O112">
            <v>1939</v>
          </cell>
          <cell r="P112">
            <v>11</v>
          </cell>
          <cell r="R112">
            <v>1939</v>
          </cell>
          <cell r="S112">
            <v>2649508.9069999997</v>
          </cell>
        </row>
        <row r="113">
          <cell r="O113">
            <v>1942</v>
          </cell>
          <cell r="P113">
            <v>0</v>
          </cell>
          <cell r="R113">
            <v>1942</v>
          </cell>
          <cell r="S113">
            <v>0</v>
          </cell>
        </row>
        <row r="114">
          <cell r="O114">
            <v>1946</v>
          </cell>
          <cell r="P114">
            <v>12</v>
          </cell>
          <cell r="R114">
            <v>1946</v>
          </cell>
          <cell r="S114">
            <v>0</v>
          </cell>
        </row>
        <row r="115">
          <cell r="O115">
            <v>1952</v>
          </cell>
          <cell r="P115">
            <v>36</v>
          </cell>
          <cell r="R115">
            <v>1952</v>
          </cell>
          <cell r="S115">
            <v>0</v>
          </cell>
        </row>
        <row r="116">
          <cell r="O116">
            <v>1954</v>
          </cell>
          <cell r="P116">
            <v>0</v>
          </cell>
          <cell r="R116">
            <v>1954</v>
          </cell>
          <cell r="S116">
            <v>0</v>
          </cell>
        </row>
        <row r="117">
          <cell r="O117">
            <v>1955</v>
          </cell>
          <cell r="P117">
            <v>0</v>
          </cell>
          <cell r="R117">
            <v>1955</v>
          </cell>
          <cell r="S117">
            <v>0</v>
          </cell>
        </row>
        <row r="118">
          <cell r="O118">
            <v>1956</v>
          </cell>
          <cell r="P118">
            <v>12</v>
          </cell>
          <cell r="R118">
            <v>1956</v>
          </cell>
          <cell r="S118">
            <v>0</v>
          </cell>
        </row>
        <row r="119">
          <cell r="O119">
            <v>1957</v>
          </cell>
          <cell r="P119">
            <v>0</v>
          </cell>
          <cell r="R119">
            <v>1957</v>
          </cell>
          <cell r="S119">
            <v>0</v>
          </cell>
        </row>
        <row r="120">
          <cell r="O120">
            <v>1958</v>
          </cell>
          <cell r="P120">
            <v>12</v>
          </cell>
          <cell r="R120">
            <v>1958</v>
          </cell>
          <cell r="S120">
            <v>30000000</v>
          </cell>
        </row>
        <row r="121">
          <cell r="O121">
            <v>1965</v>
          </cell>
          <cell r="P121">
            <v>2</v>
          </cell>
          <cell r="R121">
            <v>1965</v>
          </cell>
          <cell r="S121">
            <v>0</v>
          </cell>
        </row>
        <row r="122">
          <cell r="O122">
            <v>1966</v>
          </cell>
          <cell r="P122">
            <v>0</v>
          </cell>
          <cell r="R122">
            <v>1966</v>
          </cell>
          <cell r="S122">
            <v>0</v>
          </cell>
        </row>
        <row r="123">
          <cell r="O123">
            <v>1969</v>
          </cell>
          <cell r="P123">
            <v>30</v>
          </cell>
          <cell r="R123">
            <v>1969</v>
          </cell>
          <cell r="S123">
            <v>0</v>
          </cell>
        </row>
        <row r="124">
          <cell r="O124">
            <v>1970</v>
          </cell>
          <cell r="P124">
            <v>0</v>
          </cell>
          <cell r="R124">
            <v>1970</v>
          </cell>
          <cell r="S124">
            <v>0</v>
          </cell>
        </row>
        <row r="125">
          <cell r="O125">
            <v>1978</v>
          </cell>
          <cell r="P125">
            <v>36</v>
          </cell>
          <cell r="R125">
            <v>1978</v>
          </cell>
          <cell r="S125">
            <v>0</v>
          </cell>
        </row>
        <row r="126">
          <cell r="O126">
            <v>1980</v>
          </cell>
          <cell r="P126">
            <v>24</v>
          </cell>
          <cell r="R126">
            <v>1980</v>
          </cell>
          <cell r="S126">
            <v>0</v>
          </cell>
        </row>
        <row r="127">
          <cell r="O127">
            <v>1982</v>
          </cell>
          <cell r="P127">
            <v>6</v>
          </cell>
          <cell r="R127">
            <v>1982</v>
          </cell>
          <cell r="S127">
            <v>58767625</v>
          </cell>
        </row>
        <row r="128">
          <cell r="O128">
            <v>2004</v>
          </cell>
          <cell r="P128">
            <v>0</v>
          </cell>
          <cell r="R128">
            <v>2004</v>
          </cell>
          <cell r="S128">
            <v>0</v>
          </cell>
        </row>
        <row r="129">
          <cell r="O129">
            <v>2005</v>
          </cell>
          <cell r="P129">
            <v>4</v>
          </cell>
          <cell r="R129">
            <v>2005</v>
          </cell>
          <cell r="S129">
            <v>51330815</v>
          </cell>
        </row>
        <row r="130">
          <cell r="O130">
            <v>2013</v>
          </cell>
          <cell r="P130">
            <v>0</v>
          </cell>
          <cell r="R130">
            <v>2013</v>
          </cell>
          <cell r="S130">
            <v>0</v>
          </cell>
        </row>
        <row r="131">
          <cell r="O131">
            <v>2017</v>
          </cell>
          <cell r="P131">
            <v>48</v>
          </cell>
          <cell r="R131">
            <v>2017</v>
          </cell>
          <cell r="S131">
            <v>0</v>
          </cell>
        </row>
        <row r="132">
          <cell r="O132">
            <v>2021</v>
          </cell>
          <cell r="P132">
            <v>9</v>
          </cell>
          <cell r="R132">
            <v>2021</v>
          </cell>
          <cell r="S132">
            <v>0</v>
          </cell>
        </row>
        <row r="133">
          <cell r="O133">
            <v>2028</v>
          </cell>
          <cell r="P133">
            <v>9</v>
          </cell>
          <cell r="R133">
            <v>2028</v>
          </cell>
          <cell r="S133">
            <v>-3846000</v>
          </cell>
        </row>
        <row r="134">
          <cell r="O134">
            <v>2030</v>
          </cell>
          <cell r="P134">
            <v>0</v>
          </cell>
          <cell r="R134">
            <v>2030</v>
          </cell>
          <cell r="S134">
            <v>28244925.900000002</v>
          </cell>
        </row>
        <row r="135">
          <cell r="O135">
            <v>2031</v>
          </cell>
          <cell r="P135">
            <v>3</v>
          </cell>
          <cell r="R135">
            <v>2031</v>
          </cell>
          <cell r="S135">
            <v>0</v>
          </cell>
        </row>
        <row r="136">
          <cell r="O136">
            <v>2032</v>
          </cell>
          <cell r="P136">
            <v>6</v>
          </cell>
          <cell r="R136">
            <v>2032</v>
          </cell>
          <cell r="S136">
            <v>0</v>
          </cell>
        </row>
        <row r="137">
          <cell r="O137">
            <v>2036</v>
          </cell>
          <cell r="P137">
            <v>3</v>
          </cell>
          <cell r="R137">
            <v>2036</v>
          </cell>
          <cell r="S137">
            <v>3793000</v>
          </cell>
        </row>
        <row r="138">
          <cell r="O138">
            <v>2037</v>
          </cell>
          <cell r="P138">
            <v>3</v>
          </cell>
          <cell r="R138">
            <v>2037</v>
          </cell>
          <cell r="S138">
            <v>-2130000</v>
          </cell>
        </row>
        <row r="139">
          <cell r="O139">
            <v>2038</v>
          </cell>
          <cell r="P139">
            <v>0</v>
          </cell>
          <cell r="R139">
            <v>2038</v>
          </cell>
          <cell r="S139">
            <v>0</v>
          </cell>
        </row>
        <row r="140">
          <cell r="O140">
            <v>2045</v>
          </cell>
          <cell r="P140">
            <v>12</v>
          </cell>
          <cell r="R140">
            <v>2045</v>
          </cell>
          <cell r="S140">
            <v>0</v>
          </cell>
        </row>
        <row r="141">
          <cell r="O141">
            <v>2050</v>
          </cell>
          <cell r="P141">
            <v>7</v>
          </cell>
          <cell r="R141">
            <v>2050</v>
          </cell>
          <cell r="S141">
            <v>57016969</v>
          </cell>
        </row>
        <row r="142">
          <cell r="O142">
            <v>2061</v>
          </cell>
          <cell r="P142">
            <v>7</v>
          </cell>
          <cell r="R142">
            <v>2061</v>
          </cell>
          <cell r="S142">
            <v>0</v>
          </cell>
        </row>
        <row r="143">
          <cell r="O143">
            <v>2065</v>
          </cell>
          <cell r="P143">
            <v>24</v>
          </cell>
          <cell r="R143">
            <v>2065</v>
          </cell>
          <cell r="S143">
            <v>0</v>
          </cell>
        </row>
        <row r="144">
          <cell r="O144">
            <v>2070</v>
          </cell>
          <cell r="P144">
            <v>48</v>
          </cell>
          <cell r="R144">
            <v>2070</v>
          </cell>
          <cell r="S144">
            <v>0</v>
          </cell>
        </row>
        <row r="145">
          <cell r="O145">
            <v>2071</v>
          </cell>
          <cell r="P145">
            <v>2</v>
          </cell>
          <cell r="R145">
            <v>2071</v>
          </cell>
          <cell r="S145">
            <v>0</v>
          </cell>
        </row>
        <row r="146">
          <cell r="O146">
            <v>2074</v>
          </cell>
          <cell r="P146">
            <v>5</v>
          </cell>
          <cell r="R146">
            <v>2074</v>
          </cell>
          <cell r="S146">
            <v>0</v>
          </cell>
        </row>
        <row r="147">
          <cell r="O147">
            <v>2078</v>
          </cell>
          <cell r="P147">
            <v>8</v>
          </cell>
          <cell r="R147">
            <v>2078</v>
          </cell>
          <cell r="S147">
            <v>0</v>
          </cell>
        </row>
        <row r="148">
          <cell r="O148">
            <v>2080</v>
          </cell>
          <cell r="P148">
            <v>24</v>
          </cell>
          <cell r="R148">
            <v>2080</v>
          </cell>
          <cell r="S148">
            <v>0</v>
          </cell>
        </row>
        <row r="149">
          <cell r="O149">
            <v>2084</v>
          </cell>
          <cell r="P149">
            <v>0</v>
          </cell>
          <cell r="R149">
            <v>2084</v>
          </cell>
          <cell r="S149">
            <v>74263345</v>
          </cell>
        </row>
        <row r="150">
          <cell r="O150">
            <v>2090</v>
          </cell>
          <cell r="P150">
            <v>0</v>
          </cell>
          <cell r="R150">
            <v>2090</v>
          </cell>
          <cell r="S150">
            <v>0</v>
          </cell>
        </row>
        <row r="151">
          <cell r="O151">
            <v>2094</v>
          </cell>
          <cell r="P151">
            <v>12</v>
          </cell>
          <cell r="R151">
            <v>2094</v>
          </cell>
          <cell r="S151">
            <v>0</v>
          </cell>
        </row>
        <row r="152">
          <cell r="O152">
            <v>2096</v>
          </cell>
          <cell r="P152">
            <v>0</v>
          </cell>
          <cell r="R152">
            <v>2096</v>
          </cell>
          <cell r="S152">
            <v>43000000</v>
          </cell>
        </row>
        <row r="153">
          <cell r="O153">
            <v>2098</v>
          </cell>
          <cell r="P153">
            <v>0</v>
          </cell>
          <cell r="R153">
            <v>2098</v>
          </cell>
          <cell r="S153">
            <v>0</v>
          </cell>
        </row>
        <row r="154">
          <cell r="O154">
            <v>2101</v>
          </cell>
          <cell r="P154">
            <v>0</v>
          </cell>
          <cell r="R154">
            <v>2101</v>
          </cell>
          <cell r="S154">
            <v>8748000</v>
          </cell>
        </row>
        <row r="155">
          <cell r="O155">
            <v>2105</v>
          </cell>
          <cell r="P155">
            <v>12</v>
          </cell>
          <cell r="R155">
            <v>2105</v>
          </cell>
          <cell r="S155">
            <v>0</v>
          </cell>
        </row>
        <row r="156">
          <cell r="O156">
            <v>2112</v>
          </cell>
          <cell r="P156">
            <v>0</v>
          </cell>
          <cell r="R156">
            <v>2112</v>
          </cell>
          <cell r="S156">
            <v>0</v>
          </cell>
        </row>
        <row r="157">
          <cell r="O157">
            <v>2113</v>
          </cell>
          <cell r="P157">
            <v>0</v>
          </cell>
          <cell r="R157">
            <v>2113</v>
          </cell>
          <cell r="S157">
            <v>0</v>
          </cell>
        </row>
        <row r="158">
          <cell r="O158">
            <v>2115</v>
          </cell>
          <cell r="P158">
            <v>3</v>
          </cell>
          <cell r="R158">
            <v>2115</v>
          </cell>
          <cell r="S158">
            <v>-5566666</v>
          </cell>
        </row>
        <row r="159">
          <cell r="O159">
            <v>2116</v>
          </cell>
          <cell r="P159">
            <v>2</v>
          </cell>
          <cell r="R159">
            <v>2116</v>
          </cell>
          <cell r="S159">
            <v>-73666</v>
          </cell>
        </row>
        <row r="160">
          <cell r="O160">
            <v>2122</v>
          </cell>
          <cell r="P160">
            <v>24</v>
          </cell>
          <cell r="R160">
            <v>2122</v>
          </cell>
          <cell r="S160">
            <v>70236261</v>
          </cell>
        </row>
        <row r="161">
          <cell r="O161">
            <v>2127</v>
          </cell>
          <cell r="P161">
            <v>48</v>
          </cell>
          <cell r="R161">
            <v>2127</v>
          </cell>
          <cell r="S161">
            <v>0</v>
          </cell>
        </row>
        <row r="162">
          <cell r="O162">
            <v>2128</v>
          </cell>
          <cell r="P162">
            <v>3</v>
          </cell>
          <cell r="R162">
            <v>2128</v>
          </cell>
          <cell r="S162">
            <v>0</v>
          </cell>
        </row>
        <row r="163">
          <cell r="O163">
            <v>2132</v>
          </cell>
          <cell r="P163">
            <v>36</v>
          </cell>
          <cell r="R163">
            <v>2132</v>
          </cell>
          <cell r="S163">
            <v>0</v>
          </cell>
        </row>
        <row r="164">
          <cell r="O164">
            <v>2134</v>
          </cell>
          <cell r="P164">
            <v>24</v>
          </cell>
          <cell r="R164">
            <v>2134</v>
          </cell>
          <cell r="S164">
            <v>0</v>
          </cell>
        </row>
        <row r="165">
          <cell r="O165">
            <v>2138</v>
          </cell>
          <cell r="P165">
            <v>14</v>
          </cell>
          <cell r="R165">
            <v>2138</v>
          </cell>
          <cell r="S165">
            <v>286503000</v>
          </cell>
        </row>
        <row r="166">
          <cell r="O166">
            <v>2143</v>
          </cell>
          <cell r="P166">
            <v>0</v>
          </cell>
          <cell r="R166">
            <v>2143</v>
          </cell>
          <cell r="S166">
            <v>0</v>
          </cell>
        </row>
        <row r="167">
          <cell r="O167">
            <v>2160</v>
          </cell>
          <cell r="P167">
            <v>18</v>
          </cell>
          <cell r="R167">
            <v>2160</v>
          </cell>
          <cell r="S167">
            <v>0</v>
          </cell>
        </row>
        <row r="168">
          <cell r="O168">
            <v>2166</v>
          </cell>
          <cell r="P168">
            <v>18</v>
          </cell>
          <cell r="R168">
            <v>2166</v>
          </cell>
          <cell r="S168">
            <v>0</v>
          </cell>
        </row>
        <row r="169">
          <cell r="O169">
            <v>2170</v>
          </cell>
          <cell r="P169">
            <v>2</v>
          </cell>
          <cell r="R169">
            <v>2170</v>
          </cell>
          <cell r="S169">
            <v>2130000</v>
          </cell>
        </row>
        <row r="170">
          <cell r="O170">
            <v>2175</v>
          </cell>
          <cell r="P170">
            <v>24</v>
          </cell>
          <cell r="R170">
            <v>2175</v>
          </cell>
          <cell r="S170">
            <v>256594525</v>
          </cell>
        </row>
        <row r="171">
          <cell r="O171">
            <v>2197</v>
          </cell>
          <cell r="P171">
            <v>0</v>
          </cell>
          <cell r="R171">
            <v>2197</v>
          </cell>
          <cell r="S171">
            <v>0</v>
          </cell>
        </row>
        <row r="172">
          <cell r="O172">
            <v>2200</v>
          </cell>
          <cell r="P172">
            <v>0</v>
          </cell>
          <cell r="R172">
            <v>2200</v>
          </cell>
          <cell r="S172">
            <v>2941580</v>
          </cell>
        </row>
        <row r="173">
          <cell r="O173">
            <v>2202</v>
          </cell>
          <cell r="P173">
            <v>12</v>
          </cell>
          <cell r="R173">
            <v>2202</v>
          </cell>
          <cell r="S173">
            <v>22486107</v>
          </cell>
        </row>
        <row r="174">
          <cell r="O174">
            <v>2206</v>
          </cell>
          <cell r="P174">
            <v>36</v>
          </cell>
          <cell r="R174">
            <v>2206</v>
          </cell>
          <cell r="S174">
            <v>182900133</v>
          </cell>
        </row>
        <row r="175">
          <cell r="O175">
            <v>2207</v>
          </cell>
          <cell r="P175">
            <v>0</v>
          </cell>
          <cell r="R175">
            <v>2207</v>
          </cell>
          <cell r="S175">
            <v>0</v>
          </cell>
        </row>
        <row r="176">
          <cell r="O176">
            <v>2208</v>
          </cell>
          <cell r="R176">
            <v>2208</v>
          </cell>
        </row>
        <row r="177">
          <cell r="O177">
            <v>2214</v>
          </cell>
          <cell r="P177">
            <v>2</v>
          </cell>
          <cell r="R177">
            <v>2214</v>
          </cell>
          <cell r="S177">
            <v>-8038193</v>
          </cell>
        </row>
        <row r="178">
          <cell r="O178">
            <v>2217</v>
          </cell>
          <cell r="P178">
            <v>0</v>
          </cell>
          <cell r="R178">
            <v>2217</v>
          </cell>
          <cell r="S178">
            <v>0</v>
          </cell>
        </row>
        <row r="179">
          <cell r="O179">
            <v>2218</v>
          </cell>
          <cell r="P179">
            <v>12</v>
          </cell>
          <cell r="R179">
            <v>2218</v>
          </cell>
          <cell r="S179">
            <v>300000</v>
          </cell>
        </row>
        <row r="180">
          <cell r="O180">
            <v>2220</v>
          </cell>
          <cell r="P180">
            <v>0</v>
          </cell>
          <cell r="R180">
            <v>2220</v>
          </cell>
          <cell r="S180">
            <v>65543179</v>
          </cell>
        </row>
        <row r="181">
          <cell r="O181">
            <v>2235</v>
          </cell>
          <cell r="P181">
            <v>24</v>
          </cell>
          <cell r="R181">
            <v>2235</v>
          </cell>
          <cell r="S181">
            <v>0</v>
          </cell>
        </row>
        <row r="182">
          <cell r="O182">
            <v>2236</v>
          </cell>
          <cell r="P182">
            <v>9</v>
          </cell>
          <cell r="R182">
            <v>2236</v>
          </cell>
          <cell r="S182">
            <v>0</v>
          </cell>
        </row>
        <row r="183">
          <cell r="O183">
            <v>2238</v>
          </cell>
          <cell r="P183">
            <v>42</v>
          </cell>
          <cell r="R183">
            <v>2238</v>
          </cell>
          <cell r="S183">
            <v>0</v>
          </cell>
        </row>
        <row r="184">
          <cell r="O184">
            <v>2252</v>
          </cell>
          <cell r="P184">
            <v>24</v>
          </cell>
          <cell r="R184">
            <v>2252</v>
          </cell>
          <cell r="S184">
            <v>0</v>
          </cell>
        </row>
        <row r="185">
          <cell r="O185">
            <v>2255</v>
          </cell>
          <cell r="P185">
            <v>6</v>
          </cell>
          <cell r="R185">
            <v>2255</v>
          </cell>
          <cell r="S185">
            <v>10730880</v>
          </cell>
        </row>
        <row r="186">
          <cell r="O186">
            <v>2265</v>
          </cell>
          <cell r="P186">
            <v>22</v>
          </cell>
          <cell r="R186">
            <v>2265</v>
          </cell>
          <cell r="S186">
            <v>0</v>
          </cell>
        </row>
        <row r="187">
          <cell r="O187">
            <v>2269</v>
          </cell>
          <cell r="P187">
            <v>0</v>
          </cell>
          <cell r="R187">
            <v>2269</v>
          </cell>
          <cell r="S187">
            <v>0</v>
          </cell>
        </row>
        <row r="188">
          <cell r="O188">
            <v>2270</v>
          </cell>
          <cell r="P188">
            <v>24</v>
          </cell>
          <cell r="R188">
            <v>2270</v>
          </cell>
          <cell r="S188">
            <v>0</v>
          </cell>
        </row>
        <row r="189">
          <cell r="O189">
            <v>2271</v>
          </cell>
          <cell r="P189">
            <v>16</v>
          </cell>
          <cell r="R189">
            <v>2271</v>
          </cell>
          <cell r="S189">
            <v>0</v>
          </cell>
        </row>
        <row r="190">
          <cell r="O190">
            <v>2272</v>
          </cell>
          <cell r="P190">
            <v>24</v>
          </cell>
          <cell r="R190">
            <v>2272</v>
          </cell>
          <cell r="S190">
            <v>0</v>
          </cell>
        </row>
        <row r="191">
          <cell r="O191">
            <v>2287</v>
          </cell>
          <cell r="P191">
            <v>0</v>
          </cell>
          <cell r="R191">
            <v>2287</v>
          </cell>
          <cell r="S191">
            <v>4000000</v>
          </cell>
        </row>
        <row r="192">
          <cell r="O192">
            <v>2292</v>
          </cell>
          <cell r="P192">
            <v>15</v>
          </cell>
          <cell r="R192">
            <v>2292</v>
          </cell>
          <cell r="S192">
            <v>0</v>
          </cell>
        </row>
        <row r="193">
          <cell r="O193">
            <v>2298</v>
          </cell>
          <cell r="P193">
            <v>0</v>
          </cell>
          <cell r="R193">
            <v>2298</v>
          </cell>
          <cell r="S193">
            <v>0</v>
          </cell>
        </row>
        <row r="194">
          <cell r="O194">
            <v>2311</v>
          </cell>
          <cell r="P194">
            <v>1</v>
          </cell>
          <cell r="R194">
            <v>2311</v>
          </cell>
          <cell r="S194">
            <v>0</v>
          </cell>
        </row>
        <row r="195">
          <cell r="O195">
            <v>2320</v>
          </cell>
          <cell r="P195">
            <v>36</v>
          </cell>
          <cell r="R195">
            <v>2320</v>
          </cell>
          <cell r="S195">
            <v>0</v>
          </cell>
        </row>
        <row r="196">
          <cell r="O196">
            <v>2321</v>
          </cell>
          <cell r="P196">
            <v>12</v>
          </cell>
          <cell r="R196">
            <v>2321</v>
          </cell>
          <cell r="S196">
            <v>0</v>
          </cell>
        </row>
        <row r="197">
          <cell r="O197">
            <v>2322</v>
          </cell>
          <cell r="P197">
            <v>6</v>
          </cell>
          <cell r="R197">
            <v>2322</v>
          </cell>
          <cell r="S197">
            <v>0</v>
          </cell>
        </row>
        <row r="198">
          <cell r="O198">
            <v>2325</v>
          </cell>
          <cell r="P198">
            <v>30</v>
          </cell>
          <cell r="R198">
            <v>2325</v>
          </cell>
          <cell r="S198">
            <v>0</v>
          </cell>
        </row>
        <row r="199">
          <cell r="O199">
            <v>2327</v>
          </cell>
          <cell r="P199">
            <v>0</v>
          </cell>
          <cell r="R199">
            <v>2327</v>
          </cell>
          <cell r="S199">
            <v>7411890</v>
          </cell>
        </row>
        <row r="200">
          <cell r="O200">
            <v>2329</v>
          </cell>
          <cell r="P200">
            <v>3</v>
          </cell>
          <cell r="R200">
            <v>2329</v>
          </cell>
          <cell r="S200">
            <v>0</v>
          </cell>
        </row>
        <row r="201">
          <cell r="O201">
            <v>2332</v>
          </cell>
          <cell r="P201">
            <v>0</v>
          </cell>
          <cell r="R201">
            <v>2332</v>
          </cell>
          <cell r="S201">
            <v>0</v>
          </cell>
        </row>
        <row r="202">
          <cell r="O202">
            <v>2346</v>
          </cell>
          <cell r="P202">
            <v>0</v>
          </cell>
          <cell r="R202">
            <v>2346</v>
          </cell>
          <cell r="S202">
            <v>29670408</v>
          </cell>
        </row>
        <row r="203">
          <cell r="O203">
            <v>2350</v>
          </cell>
          <cell r="P203">
            <v>0</v>
          </cell>
          <cell r="R203">
            <v>2350</v>
          </cell>
          <cell r="S203">
            <v>116991644</v>
          </cell>
        </row>
        <row r="204">
          <cell r="O204">
            <v>2358</v>
          </cell>
          <cell r="P204">
            <v>19</v>
          </cell>
          <cell r="R204">
            <v>2358</v>
          </cell>
          <cell r="S204">
            <v>3127492</v>
          </cell>
        </row>
        <row r="205">
          <cell r="O205">
            <v>2379</v>
          </cell>
          <cell r="P205">
            <v>0</v>
          </cell>
          <cell r="R205">
            <v>2379</v>
          </cell>
          <cell r="S205">
            <v>0</v>
          </cell>
        </row>
        <row r="206">
          <cell r="O206">
            <v>2391</v>
          </cell>
          <cell r="P206">
            <v>0</v>
          </cell>
          <cell r="R206">
            <v>2391</v>
          </cell>
          <cell r="S206">
            <v>0</v>
          </cell>
        </row>
        <row r="207">
          <cell r="O207">
            <v>2394</v>
          </cell>
          <cell r="P207">
            <v>0</v>
          </cell>
          <cell r="R207">
            <v>2394</v>
          </cell>
          <cell r="S207">
            <v>0</v>
          </cell>
        </row>
        <row r="208">
          <cell r="O208">
            <v>2395</v>
          </cell>
          <cell r="P208">
            <v>0</v>
          </cell>
          <cell r="R208">
            <v>2395</v>
          </cell>
          <cell r="S208">
            <v>46523000</v>
          </cell>
        </row>
        <row r="209">
          <cell r="O209">
            <v>2399</v>
          </cell>
          <cell r="P209">
            <v>12</v>
          </cell>
          <cell r="R209">
            <v>2399</v>
          </cell>
          <cell r="S209">
            <v>0</v>
          </cell>
        </row>
        <row r="210">
          <cell r="O210">
            <v>2401</v>
          </cell>
          <cell r="P210">
            <v>0</v>
          </cell>
          <cell r="R210">
            <v>2401</v>
          </cell>
          <cell r="S210">
            <v>4000000</v>
          </cell>
        </row>
        <row r="211">
          <cell r="O211">
            <v>2404</v>
          </cell>
          <cell r="P211">
            <v>0</v>
          </cell>
          <cell r="R211">
            <v>2404</v>
          </cell>
          <cell r="S211">
            <v>0</v>
          </cell>
        </row>
        <row r="212">
          <cell r="O212">
            <v>2409</v>
          </cell>
          <cell r="P212">
            <v>0</v>
          </cell>
          <cell r="R212">
            <v>2409</v>
          </cell>
          <cell r="S212">
            <v>0</v>
          </cell>
        </row>
        <row r="213">
          <cell r="O213">
            <v>2416</v>
          </cell>
          <cell r="P213">
            <v>0</v>
          </cell>
          <cell r="R213">
            <v>2416</v>
          </cell>
          <cell r="S213">
            <v>0</v>
          </cell>
        </row>
        <row r="214">
          <cell r="O214">
            <v>2418</v>
          </cell>
          <cell r="P214">
            <v>0</v>
          </cell>
          <cell r="R214">
            <v>2418</v>
          </cell>
          <cell r="S214">
            <v>6059996</v>
          </cell>
        </row>
        <row r="215">
          <cell r="O215">
            <v>2426</v>
          </cell>
          <cell r="P215">
            <v>0</v>
          </cell>
          <cell r="R215">
            <v>2426</v>
          </cell>
          <cell r="S215">
            <v>0</v>
          </cell>
        </row>
        <row r="216">
          <cell r="O216">
            <v>2443</v>
          </cell>
          <cell r="P216">
            <v>24</v>
          </cell>
          <cell r="R216">
            <v>2443</v>
          </cell>
          <cell r="S216">
            <v>0</v>
          </cell>
        </row>
        <row r="217">
          <cell r="O217">
            <v>2444</v>
          </cell>
          <cell r="P217">
            <v>6</v>
          </cell>
          <cell r="R217">
            <v>2444</v>
          </cell>
          <cell r="S217">
            <v>0</v>
          </cell>
        </row>
        <row r="218">
          <cell r="O218">
            <v>2452</v>
          </cell>
          <cell r="P218">
            <v>3</v>
          </cell>
          <cell r="R218">
            <v>2452</v>
          </cell>
          <cell r="S218">
            <v>0</v>
          </cell>
        </row>
        <row r="219">
          <cell r="O219">
            <v>2453</v>
          </cell>
          <cell r="P219">
            <v>0</v>
          </cell>
          <cell r="R219">
            <v>2453</v>
          </cell>
          <cell r="S219">
            <v>0</v>
          </cell>
        </row>
        <row r="220">
          <cell r="O220">
            <v>2473</v>
          </cell>
          <cell r="P220">
            <v>0</v>
          </cell>
          <cell r="R220">
            <v>2473</v>
          </cell>
          <cell r="S220">
            <v>0</v>
          </cell>
        </row>
        <row r="221">
          <cell r="O221">
            <v>2474</v>
          </cell>
          <cell r="P221">
            <v>0</v>
          </cell>
          <cell r="R221">
            <v>2474</v>
          </cell>
          <cell r="S221">
            <v>0</v>
          </cell>
        </row>
        <row r="222">
          <cell r="O222">
            <v>2475</v>
          </cell>
          <cell r="P222">
            <v>0</v>
          </cell>
          <cell r="R222">
            <v>2475</v>
          </cell>
          <cell r="S222">
            <v>0</v>
          </cell>
        </row>
        <row r="223">
          <cell r="O223">
            <v>2477</v>
          </cell>
          <cell r="P223">
            <v>18</v>
          </cell>
          <cell r="R223">
            <v>2477</v>
          </cell>
          <cell r="S223">
            <v>0</v>
          </cell>
        </row>
        <row r="224">
          <cell r="O224">
            <v>2483</v>
          </cell>
          <cell r="P224">
            <v>9</v>
          </cell>
          <cell r="R224">
            <v>2483</v>
          </cell>
          <cell r="S224">
            <v>27780000</v>
          </cell>
        </row>
        <row r="225">
          <cell r="O225">
            <v>2485</v>
          </cell>
          <cell r="P225">
            <v>0</v>
          </cell>
          <cell r="R225">
            <v>2485</v>
          </cell>
          <cell r="S225">
            <v>0</v>
          </cell>
        </row>
        <row r="226">
          <cell r="O226">
            <v>2486</v>
          </cell>
          <cell r="P226">
            <v>16</v>
          </cell>
          <cell r="R226">
            <v>2486</v>
          </cell>
          <cell r="S226">
            <v>0</v>
          </cell>
        </row>
        <row r="227">
          <cell r="O227">
            <v>2490</v>
          </cell>
          <cell r="P227">
            <v>12</v>
          </cell>
          <cell r="R227">
            <v>2490</v>
          </cell>
          <cell r="S227">
            <v>31080000</v>
          </cell>
        </row>
        <row r="228">
          <cell r="O228">
            <v>2504</v>
          </cell>
          <cell r="P228">
            <v>3</v>
          </cell>
          <cell r="R228">
            <v>2504</v>
          </cell>
          <cell r="S228">
            <v>11958924</v>
          </cell>
        </row>
        <row r="229">
          <cell r="O229">
            <v>2505</v>
          </cell>
          <cell r="P229">
            <v>0</v>
          </cell>
          <cell r="R229">
            <v>2505</v>
          </cell>
          <cell r="S229">
            <v>163586899</v>
          </cell>
        </row>
        <row r="230">
          <cell r="O230">
            <v>2508</v>
          </cell>
          <cell r="P230">
            <v>36</v>
          </cell>
          <cell r="R230">
            <v>2508</v>
          </cell>
          <cell r="S230">
            <v>0</v>
          </cell>
        </row>
        <row r="231">
          <cell r="O231">
            <v>2510</v>
          </cell>
          <cell r="P231">
            <v>12</v>
          </cell>
          <cell r="R231">
            <v>2510</v>
          </cell>
          <cell r="S231">
            <v>617076427</v>
          </cell>
        </row>
        <row r="232">
          <cell r="O232">
            <v>2512</v>
          </cell>
          <cell r="P232">
            <v>0</v>
          </cell>
          <cell r="R232">
            <v>2512</v>
          </cell>
          <cell r="S232">
            <v>0</v>
          </cell>
        </row>
        <row r="233">
          <cell r="O233">
            <v>2538</v>
          </cell>
          <cell r="P233">
            <v>0</v>
          </cell>
          <cell r="R233">
            <v>2538</v>
          </cell>
          <cell r="S233">
            <v>0</v>
          </cell>
        </row>
        <row r="234">
          <cell r="O234">
            <v>2543</v>
          </cell>
          <cell r="P234">
            <v>0</v>
          </cell>
          <cell r="R234">
            <v>2543</v>
          </cell>
          <cell r="S234">
            <v>0</v>
          </cell>
        </row>
        <row r="235">
          <cell r="O235">
            <v>2544</v>
          </cell>
          <cell r="P235">
            <v>6</v>
          </cell>
          <cell r="R235">
            <v>2544</v>
          </cell>
          <cell r="S235">
            <v>111838230</v>
          </cell>
        </row>
        <row r="236">
          <cell r="O236">
            <v>2549</v>
          </cell>
          <cell r="P236">
            <v>12</v>
          </cell>
          <cell r="R236">
            <v>2549</v>
          </cell>
          <cell r="S236">
            <v>90383148</v>
          </cell>
        </row>
        <row r="237">
          <cell r="O237">
            <v>2586</v>
          </cell>
          <cell r="P237">
            <v>18</v>
          </cell>
          <cell r="R237">
            <v>2586</v>
          </cell>
          <cell r="S237">
            <v>33228929</v>
          </cell>
        </row>
        <row r="238">
          <cell r="O238">
            <v>2588</v>
          </cell>
          <cell r="P238">
            <v>0</v>
          </cell>
          <cell r="R238">
            <v>2588</v>
          </cell>
          <cell r="S238">
            <v>0</v>
          </cell>
        </row>
        <row r="239">
          <cell r="O239">
            <v>2599</v>
          </cell>
          <cell r="P239">
            <v>36</v>
          </cell>
          <cell r="R239">
            <v>2599</v>
          </cell>
          <cell r="S239">
            <v>0</v>
          </cell>
        </row>
        <row r="240">
          <cell r="O240">
            <v>2624</v>
          </cell>
          <cell r="P240">
            <v>0</v>
          </cell>
          <cell r="R240">
            <v>2624</v>
          </cell>
          <cell r="S240">
            <v>0</v>
          </cell>
        </row>
        <row r="241">
          <cell r="O241">
            <v>2629</v>
          </cell>
          <cell r="P241">
            <v>10</v>
          </cell>
          <cell r="R241">
            <v>2629</v>
          </cell>
          <cell r="S241">
            <v>0</v>
          </cell>
        </row>
        <row r="242">
          <cell r="O242">
            <v>2630</v>
          </cell>
          <cell r="P242">
            <v>0</v>
          </cell>
          <cell r="R242">
            <v>2630</v>
          </cell>
          <cell r="S242">
            <v>0</v>
          </cell>
        </row>
        <row r="243">
          <cell r="O243">
            <v>2632</v>
          </cell>
          <cell r="P243">
            <v>0</v>
          </cell>
          <cell r="R243">
            <v>2632</v>
          </cell>
          <cell r="S243">
            <v>3231000</v>
          </cell>
        </row>
        <row r="244">
          <cell r="O244">
            <v>2669</v>
          </cell>
          <cell r="P244">
            <v>0</v>
          </cell>
          <cell r="R244">
            <v>2669</v>
          </cell>
          <cell r="S244">
            <v>0</v>
          </cell>
        </row>
        <row r="245">
          <cell r="O245">
            <v>2684</v>
          </cell>
          <cell r="P245">
            <v>0</v>
          </cell>
          <cell r="R245">
            <v>2684</v>
          </cell>
          <cell r="S245">
            <v>3391514</v>
          </cell>
        </row>
        <row r="246">
          <cell r="O246">
            <v>2752</v>
          </cell>
          <cell r="P246">
            <v>0</v>
          </cell>
          <cell r="R246">
            <v>2752</v>
          </cell>
          <cell r="S246">
            <v>0</v>
          </cell>
        </row>
        <row r="247">
          <cell r="O247">
            <v>2753</v>
          </cell>
          <cell r="P247">
            <v>0</v>
          </cell>
          <cell r="R247">
            <v>2753</v>
          </cell>
          <cell r="S247">
            <v>0</v>
          </cell>
        </row>
        <row r="248">
          <cell r="O248">
            <v>2811</v>
          </cell>
          <cell r="P248">
            <v>0</v>
          </cell>
          <cell r="R248">
            <v>2811</v>
          </cell>
          <cell r="S248">
            <v>12102000</v>
          </cell>
        </row>
        <row r="249">
          <cell r="O249">
            <v>2881</v>
          </cell>
          <cell r="P249">
            <v>0</v>
          </cell>
          <cell r="R249">
            <v>2881</v>
          </cell>
          <cell r="S249">
            <v>0</v>
          </cell>
        </row>
        <row r="250">
          <cell r="O250">
            <v>2810</v>
          </cell>
          <cell r="P250">
            <v>0</v>
          </cell>
          <cell r="R250">
            <v>2810</v>
          </cell>
          <cell r="S250">
            <v>11546354</v>
          </cell>
        </row>
        <row r="251">
          <cell r="O251">
            <v>2636</v>
          </cell>
          <cell r="P251">
            <v>2</v>
          </cell>
          <cell r="R251">
            <v>2636</v>
          </cell>
          <cell r="S251">
            <v>0</v>
          </cell>
        </row>
        <row r="252">
          <cell r="O252">
            <v>2602</v>
          </cell>
          <cell r="R252">
            <v>2602</v>
          </cell>
          <cell r="S252">
            <v>31294336</v>
          </cell>
        </row>
        <row r="253">
          <cell r="O253">
            <v>2176</v>
          </cell>
          <cell r="P253">
            <v>45</v>
          </cell>
          <cell r="R253">
            <v>2176</v>
          </cell>
          <cell r="S253">
            <v>2537500</v>
          </cell>
        </row>
        <row r="254">
          <cell r="O254">
            <v>2494</v>
          </cell>
          <cell r="P254">
            <v>12</v>
          </cell>
          <cell r="R254">
            <v>2494</v>
          </cell>
        </row>
        <row r="255">
          <cell r="O255">
            <v>2875</v>
          </cell>
          <cell r="P255">
            <v>3</v>
          </cell>
          <cell r="R255">
            <v>2875</v>
          </cell>
          <cell r="S255">
            <v>20449605</v>
          </cell>
        </row>
        <row r="256">
          <cell r="O256" t="str">
            <v>1878 (2)</v>
          </cell>
          <cell r="P256">
            <v>0</v>
          </cell>
          <cell r="R256" t="str">
            <v>1878 (2)</v>
          </cell>
          <cell r="S256">
            <v>44124062</v>
          </cell>
        </row>
        <row r="257">
          <cell r="O257" t="str">
            <v>1758 (2)</v>
          </cell>
          <cell r="P257">
            <v>18</v>
          </cell>
          <cell r="R257" t="str">
            <v>1758 (2)</v>
          </cell>
          <cell r="S257">
            <v>0</v>
          </cell>
        </row>
        <row r="258">
          <cell r="O258" t="str">
            <v>2293 (2)</v>
          </cell>
          <cell r="P258">
            <v>24</v>
          </cell>
          <cell r="R258" t="str">
            <v>2293 (2)</v>
          </cell>
          <cell r="S258">
            <v>0</v>
          </cell>
        </row>
        <row r="259">
          <cell r="O259">
            <v>2573</v>
          </cell>
          <cell r="P259">
            <v>18</v>
          </cell>
          <cell r="R259">
            <v>2573</v>
          </cell>
          <cell r="S259">
            <v>25200000</v>
          </cell>
        </row>
        <row r="260">
          <cell r="O260">
            <v>2348</v>
          </cell>
          <cell r="P260">
            <v>24</v>
          </cell>
          <cell r="R260">
            <v>2348</v>
          </cell>
        </row>
        <row r="261">
          <cell r="O261">
            <v>2411</v>
          </cell>
          <cell r="P261">
            <v>24</v>
          </cell>
          <cell r="R261">
            <v>2411</v>
          </cell>
        </row>
        <row r="262">
          <cell r="O262">
            <v>2671</v>
          </cell>
          <cell r="P262">
            <v>6</v>
          </cell>
          <cell r="R262">
            <v>2671</v>
          </cell>
        </row>
        <row r="263">
          <cell r="O263">
            <v>2601</v>
          </cell>
          <cell r="P263">
            <v>15</v>
          </cell>
          <cell r="R263">
            <v>2601</v>
          </cell>
        </row>
        <row r="264">
          <cell r="O264">
            <v>2491</v>
          </cell>
          <cell r="P264">
            <v>36</v>
          </cell>
          <cell r="R264">
            <v>2491</v>
          </cell>
        </row>
        <row r="265">
          <cell r="O265">
            <v>2089</v>
          </cell>
          <cell r="P265">
            <v>36</v>
          </cell>
          <cell r="R265">
            <v>2089</v>
          </cell>
        </row>
        <row r="266">
          <cell r="O266">
            <v>2239</v>
          </cell>
          <cell r="P266">
            <v>36</v>
          </cell>
          <cell r="R266">
            <v>2239</v>
          </cell>
        </row>
        <row r="267">
          <cell r="O267">
            <v>2733</v>
          </cell>
          <cell r="P267">
            <v>12</v>
          </cell>
          <cell r="R267">
            <v>2733</v>
          </cell>
        </row>
        <row r="268">
          <cell r="O268">
            <v>2347</v>
          </cell>
          <cell r="P268">
            <v>36</v>
          </cell>
          <cell r="R268">
            <v>2347</v>
          </cell>
        </row>
        <row r="269">
          <cell r="O269">
            <v>2889</v>
          </cell>
          <cell r="P269">
            <v>24</v>
          </cell>
          <cell r="R269">
            <v>2889</v>
          </cell>
        </row>
        <row r="270">
          <cell r="O270">
            <v>3198</v>
          </cell>
          <cell r="P270">
            <v>3</v>
          </cell>
          <cell r="R270">
            <v>3198</v>
          </cell>
        </row>
        <row r="271">
          <cell r="O271">
            <v>3380</v>
          </cell>
          <cell r="P271">
            <v>8</v>
          </cell>
          <cell r="R271">
            <v>3380</v>
          </cell>
        </row>
        <row r="272">
          <cell r="O272">
            <v>3170</v>
          </cell>
          <cell r="P272">
            <v>9</v>
          </cell>
          <cell r="R272">
            <v>3170</v>
          </cell>
        </row>
        <row r="273">
          <cell r="O273">
            <v>2439</v>
          </cell>
          <cell r="R273">
            <v>2439</v>
          </cell>
          <cell r="S273">
            <v>42540000</v>
          </cell>
        </row>
        <row r="274">
          <cell r="O274">
            <v>3589</v>
          </cell>
          <cell r="R274">
            <v>3589</v>
          </cell>
          <cell r="S274">
            <v>1875720</v>
          </cell>
        </row>
        <row r="275">
          <cell r="O275">
            <v>3613</v>
          </cell>
          <cell r="R275">
            <v>3613</v>
          </cell>
          <cell r="S275">
            <v>12000000</v>
          </cell>
        </row>
        <row r="276">
          <cell r="O276">
            <v>2451</v>
          </cell>
          <cell r="P276">
            <v>6</v>
          </cell>
          <cell r="R276">
            <v>2451</v>
          </cell>
          <cell r="S276">
            <v>17998000</v>
          </cell>
        </row>
        <row r="277">
          <cell r="O277">
            <v>3195</v>
          </cell>
          <cell r="R277">
            <v>3195</v>
          </cell>
        </row>
        <row r="278">
          <cell r="O278">
            <v>3545</v>
          </cell>
          <cell r="R278">
            <v>3545</v>
          </cell>
        </row>
        <row r="279">
          <cell r="O279">
            <v>2058</v>
          </cell>
          <cell r="P279">
            <v>48</v>
          </cell>
          <cell r="R279">
            <v>2058</v>
          </cell>
        </row>
        <row r="280">
          <cell r="O280">
            <v>3197</v>
          </cell>
          <cell r="P280">
            <v>12</v>
          </cell>
          <cell r="R280">
            <v>3197</v>
          </cell>
        </row>
        <row r="281">
          <cell r="O281">
            <v>3588</v>
          </cell>
          <cell r="R281">
            <v>3588</v>
          </cell>
          <cell r="S281">
            <v>5390000</v>
          </cell>
        </row>
        <row r="282">
          <cell r="O282">
            <v>3117</v>
          </cell>
          <cell r="P282">
            <v>11</v>
          </cell>
          <cell r="R282">
            <v>3117</v>
          </cell>
        </row>
        <row r="283">
          <cell r="O283">
            <v>2670</v>
          </cell>
          <cell r="P283">
            <v>12</v>
          </cell>
          <cell r="R283">
            <v>2670</v>
          </cell>
        </row>
        <row r="284">
          <cell r="O284">
            <v>3778</v>
          </cell>
          <cell r="R284">
            <v>3778</v>
          </cell>
          <cell r="S284">
            <v>-2249315</v>
          </cell>
        </row>
        <row r="285">
          <cell r="O285">
            <v>2412</v>
          </cell>
          <cell r="R285">
            <v>2412</v>
          </cell>
        </row>
        <row r="286">
          <cell r="O286">
            <v>3679</v>
          </cell>
          <cell r="P286">
            <v>3</v>
          </cell>
          <cell r="R286">
            <v>3679</v>
          </cell>
        </row>
        <row r="287">
          <cell r="O287">
            <v>3472</v>
          </cell>
          <cell r="P287">
            <v>1</v>
          </cell>
          <cell r="R287">
            <v>3472</v>
          </cell>
        </row>
        <row r="288">
          <cell r="O288">
            <v>2484</v>
          </cell>
          <cell r="P288">
            <v>12</v>
          </cell>
          <cell r="R288">
            <v>2484</v>
          </cell>
        </row>
        <row r="289">
          <cell r="O289">
            <v>3653</v>
          </cell>
          <cell r="P289">
            <v>12</v>
          </cell>
          <cell r="R289">
            <v>3653</v>
          </cell>
          <cell r="S289">
            <v>51511443</v>
          </cell>
        </row>
        <row r="290">
          <cell r="O290">
            <v>1984</v>
          </cell>
          <cell r="P290">
            <v>24</v>
          </cell>
          <cell r="R290">
            <v>1984</v>
          </cell>
        </row>
        <row r="291">
          <cell r="O291">
            <v>2685</v>
          </cell>
          <cell r="P291">
            <v>3</v>
          </cell>
          <cell r="R291">
            <v>2685</v>
          </cell>
        </row>
        <row r="292">
          <cell r="O292">
            <v>2189</v>
          </cell>
          <cell r="P292">
            <v>12</v>
          </cell>
          <cell r="R292">
            <v>2189</v>
          </cell>
        </row>
        <row r="293">
          <cell r="O293">
            <v>2397</v>
          </cell>
          <cell r="R293">
            <v>2397</v>
          </cell>
          <cell r="S293">
            <v>377217472</v>
          </cell>
        </row>
        <row r="294">
          <cell r="O294">
            <v>2872</v>
          </cell>
          <cell r="P294">
            <v>24</v>
          </cell>
          <cell r="R294">
            <v>2872</v>
          </cell>
        </row>
        <row r="295">
          <cell r="O295">
            <v>2756</v>
          </cell>
          <cell r="R295">
            <v>2756</v>
          </cell>
        </row>
        <row r="296">
          <cell r="O296">
            <v>2760</v>
          </cell>
          <cell r="P296">
            <v>6</v>
          </cell>
          <cell r="R296">
            <v>2760</v>
          </cell>
        </row>
        <row r="297">
          <cell r="O297">
            <v>2616</v>
          </cell>
          <cell r="R297">
            <v>2616</v>
          </cell>
          <cell r="S297">
            <v>50000000</v>
          </cell>
        </row>
        <row r="298">
          <cell r="O298">
            <v>2606</v>
          </cell>
          <cell r="P298">
            <v>6</v>
          </cell>
          <cell r="R298">
            <v>2606</v>
          </cell>
        </row>
        <row r="299">
          <cell r="O299">
            <v>2531</v>
          </cell>
          <cell r="P299">
            <v>6</v>
          </cell>
          <cell r="R299">
            <v>2531</v>
          </cell>
        </row>
        <row r="300">
          <cell r="O300">
            <v>3384</v>
          </cell>
          <cell r="P300">
            <v>4</v>
          </cell>
          <cell r="R300">
            <v>3384</v>
          </cell>
        </row>
        <row r="301">
          <cell r="O301">
            <v>2223</v>
          </cell>
          <cell r="P301">
            <v>12</v>
          </cell>
          <cell r="R301">
            <v>2223</v>
          </cell>
        </row>
        <row r="302">
          <cell r="O302">
            <v>3573</v>
          </cell>
          <cell r="R302">
            <v>3573</v>
          </cell>
          <cell r="S302">
            <v>130456259</v>
          </cell>
        </row>
        <row r="303">
          <cell r="O303">
            <v>3337</v>
          </cell>
          <cell r="R303">
            <v>3337</v>
          </cell>
        </row>
        <row r="304">
          <cell r="O304">
            <v>3885</v>
          </cell>
          <cell r="P304">
            <v>5</v>
          </cell>
          <cell r="R304">
            <v>3885</v>
          </cell>
        </row>
        <row r="305">
          <cell r="O305">
            <v>2563</v>
          </cell>
          <cell r="P305">
            <v>36</v>
          </cell>
          <cell r="R305">
            <v>2563</v>
          </cell>
        </row>
        <row r="306">
          <cell r="O306">
            <v>2849</v>
          </cell>
          <cell r="P306">
            <v>24</v>
          </cell>
          <cell r="R306">
            <v>2849</v>
          </cell>
        </row>
        <row r="307">
          <cell r="O307">
            <v>2230</v>
          </cell>
          <cell r="P307">
            <v>12</v>
          </cell>
          <cell r="R307">
            <v>2230</v>
          </cell>
          <cell r="S307">
            <v>329210093</v>
          </cell>
        </row>
        <row r="308">
          <cell r="O308">
            <v>3967</v>
          </cell>
          <cell r="R308">
            <v>3967</v>
          </cell>
        </row>
        <row r="309">
          <cell r="O309">
            <v>3914</v>
          </cell>
          <cell r="P309">
            <v>2</v>
          </cell>
          <cell r="R309">
            <v>3914</v>
          </cell>
        </row>
        <row r="310">
          <cell r="O310">
            <v>2640</v>
          </cell>
          <cell r="P310">
            <v>9</v>
          </cell>
          <cell r="R310">
            <v>2640</v>
          </cell>
        </row>
        <row r="311">
          <cell r="O311">
            <v>2565</v>
          </cell>
          <cell r="P311">
            <v>36</v>
          </cell>
          <cell r="R311">
            <v>2565</v>
          </cell>
        </row>
        <row r="312">
          <cell r="O312">
            <v>3572</v>
          </cell>
          <cell r="P312">
            <v>6</v>
          </cell>
          <cell r="R312">
            <v>3572</v>
          </cell>
          <cell r="S312">
            <v>8910069</v>
          </cell>
        </row>
        <row r="313">
          <cell r="O313">
            <v>2613</v>
          </cell>
          <cell r="P313">
            <v>0</v>
          </cell>
          <cell r="R313">
            <v>2613</v>
          </cell>
          <cell r="S313">
            <v>0</v>
          </cell>
        </row>
        <row r="314">
          <cell r="O314">
            <v>2219</v>
          </cell>
          <cell r="P314">
            <v>12</v>
          </cell>
          <cell r="R314">
            <v>2219</v>
          </cell>
        </row>
        <row r="315">
          <cell r="O315">
            <v>2456</v>
          </cell>
          <cell r="P315">
            <v>6</v>
          </cell>
          <cell r="R315">
            <v>2456</v>
          </cell>
        </row>
        <row r="316">
          <cell r="O316">
            <v>3196</v>
          </cell>
          <cell r="R316">
            <v>3196</v>
          </cell>
        </row>
        <row r="317">
          <cell r="O317">
            <v>2380</v>
          </cell>
          <cell r="R317">
            <v>2380</v>
          </cell>
        </row>
        <row r="318">
          <cell r="O318">
            <v>1857</v>
          </cell>
          <cell r="P318">
            <v>24</v>
          </cell>
          <cell r="R318">
            <v>1857</v>
          </cell>
        </row>
        <row r="319">
          <cell r="O319">
            <v>2063</v>
          </cell>
          <cell r="P319">
            <v>12</v>
          </cell>
          <cell r="R319">
            <v>2063</v>
          </cell>
        </row>
        <row r="320">
          <cell r="O320">
            <v>1779</v>
          </cell>
          <cell r="P320">
            <v>36</v>
          </cell>
          <cell r="R320">
            <v>1779</v>
          </cell>
        </row>
        <row r="321">
          <cell r="O321">
            <v>1807</v>
          </cell>
          <cell r="P321">
            <v>24</v>
          </cell>
          <cell r="R321">
            <v>1807</v>
          </cell>
        </row>
        <row r="322">
          <cell r="O322">
            <v>3167</v>
          </cell>
          <cell r="P322">
            <v>2</v>
          </cell>
          <cell r="R322">
            <v>3167</v>
          </cell>
        </row>
        <row r="323">
          <cell r="O323">
            <v>2772</v>
          </cell>
          <cell r="P323">
            <v>3</v>
          </cell>
          <cell r="R323">
            <v>2772</v>
          </cell>
        </row>
        <row r="324">
          <cell r="O324">
            <v>2819</v>
          </cell>
          <cell r="P324">
            <v>2</v>
          </cell>
          <cell r="R324">
            <v>2819</v>
          </cell>
        </row>
        <row r="325">
          <cell r="O325">
            <v>3168</v>
          </cell>
          <cell r="P325">
            <v>1</v>
          </cell>
          <cell r="R325">
            <v>3168</v>
          </cell>
        </row>
        <row r="326">
          <cell r="O326">
            <v>2407</v>
          </cell>
          <cell r="R326">
            <v>2407</v>
          </cell>
        </row>
        <row r="327">
          <cell r="O327">
            <v>2370</v>
          </cell>
          <cell r="P327">
            <v>24</v>
          </cell>
          <cell r="R327">
            <v>2370</v>
          </cell>
        </row>
        <row r="328">
          <cell r="O328">
            <v>3169</v>
          </cell>
          <cell r="R328">
            <v>3169</v>
          </cell>
        </row>
        <row r="329">
          <cell r="O329">
            <v>3508</v>
          </cell>
          <cell r="R329">
            <v>3508</v>
          </cell>
        </row>
        <row r="330">
          <cell r="O330">
            <v>3507</v>
          </cell>
          <cell r="R330">
            <v>3507</v>
          </cell>
        </row>
        <row r="331">
          <cell r="O331">
            <v>3102</v>
          </cell>
          <cell r="R331">
            <v>3102</v>
          </cell>
        </row>
        <row r="332">
          <cell r="O332">
            <v>3338</v>
          </cell>
          <cell r="R332">
            <v>3338</v>
          </cell>
        </row>
        <row r="333">
          <cell r="O333">
            <v>2316</v>
          </cell>
          <cell r="P333">
            <v>36</v>
          </cell>
          <cell r="R333">
            <v>2316</v>
          </cell>
        </row>
        <row r="334">
          <cell r="O334">
            <v>3356</v>
          </cell>
          <cell r="R334">
            <v>3356</v>
          </cell>
        </row>
        <row r="335">
          <cell r="O335">
            <v>4014</v>
          </cell>
          <cell r="R335">
            <v>4014</v>
          </cell>
          <cell r="S335">
            <v>22000</v>
          </cell>
        </row>
        <row r="336">
          <cell r="O336">
            <v>2455</v>
          </cell>
          <cell r="R336">
            <v>2455</v>
          </cell>
          <cell r="S336">
            <v>199552000</v>
          </cell>
        </row>
        <row r="337">
          <cell r="O337">
            <v>3671</v>
          </cell>
          <cell r="R337">
            <v>3671</v>
          </cell>
        </row>
        <row r="338">
          <cell r="O338">
            <v>2330</v>
          </cell>
          <cell r="R338">
            <v>2330</v>
          </cell>
          <cell r="S338">
            <v>79123245</v>
          </cell>
        </row>
        <row r="339">
          <cell r="O339">
            <v>2470</v>
          </cell>
          <cell r="R339">
            <v>2470</v>
          </cell>
          <cell r="S339">
            <v>1279485</v>
          </cell>
        </row>
        <row r="340">
          <cell r="O340">
            <v>2273</v>
          </cell>
          <cell r="R340">
            <v>2273</v>
          </cell>
          <cell r="S340">
            <v>27037696</v>
          </cell>
        </row>
        <row r="341">
          <cell r="O341">
            <v>2228</v>
          </cell>
          <cell r="R341">
            <v>2228</v>
          </cell>
          <cell r="S341">
            <v>1992000</v>
          </cell>
        </row>
        <row r="342">
          <cell r="O342">
            <v>2229</v>
          </cell>
          <cell r="R342">
            <v>2229</v>
          </cell>
          <cell r="S342">
            <v>5768160</v>
          </cell>
        </row>
        <row r="343">
          <cell r="O343">
            <v>2275</v>
          </cell>
          <cell r="R343">
            <v>2275</v>
          </cell>
          <cell r="S343">
            <v>5046240</v>
          </cell>
        </row>
        <row r="344">
          <cell r="O344">
            <v>2445</v>
          </cell>
          <cell r="R344">
            <v>2445</v>
          </cell>
          <cell r="S344">
            <v>4711560</v>
          </cell>
        </row>
        <row r="345">
          <cell r="O345">
            <v>2410</v>
          </cell>
          <cell r="R345">
            <v>2410</v>
          </cell>
          <cell r="S345">
            <v>42738543</v>
          </cell>
        </row>
        <row r="346">
          <cell r="O346" t="str">
            <v>Total general</v>
          </cell>
          <cell r="P346">
            <v>3917</v>
          </cell>
          <cell r="R346" t="str">
            <v>Total general</v>
          </cell>
          <cell r="S346">
            <v>8195367167.8070002</v>
          </cell>
        </row>
      </sheetData>
      <sheetData sheetId="4"/>
      <sheetData sheetId="5" refreshError="1"/>
      <sheetData sheetId="6" refreshError="1"/>
      <sheetData sheetId="7" refreshError="1"/>
      <sheetData sheetId="8" refreshError="1"/>
      <sheetData sheetId="9">
        <row r="2">
          <cell r="G2" t="str">
            <v>Evaluación</v>
          </cell>
        </row>
        <row r="3">
          <cell r="G3" t="str">
            <v>Corrección</v>
          </cell>
        </row>
      </sheetData>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Alexis Felipe Muñoz Marchant" id="{ECB123F5-88E7-42ED-A0F5-3594FA97B81E}" userId="S::amunozm@desarrollosocial.cl::e7853903-5d3c-481f-8075-7bd15589f77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640C8-674B-4286-93C7-BA551989BA13}" name="Proyectos" displayName="Proyectos" ref="A1:BK115" headerRowDxfId="68" dataDxfId="67" totalsRowDxfId="66">
  <autoFilter ref="A1:BK115" xr:uid="{8244FBC8-66B9-4AC3-A831-928C9DF48614}">
    <filterColumn colId="12">
      <filters>
        <filter val="2410"/>
      </filters>
    </filterColumn>
  </autoFilter>
  <tableColumns count="63">
    <tableColumn id="26" xr3:uid="{60B96715-03C8-4FA2-A1D6-D0B92D8B6643}" name="N°" dataDxfId="65">
      <calculatedColumnFormula>IF(Proyectos[[#This Row],[Estado]]="Aprobado",ROW(),"0")</calculatedColumnFormula>
    </tableColumn>
    <tableColumn id="63" xr3:uid="{685B650E-D8EF-4825-A544-D06B81C68CD9}" name="Columna1" dataDxfId="64"/>
    <tableColumn id="1" xr3:uid="{3B31D1CE-CC63-4264-BDF7-FE962A7AC2CB}" name="Folio Institución" dataDxfId="63"/>
    <tableColumn id="2" xr3:uid="{7BD7F956-E405-4899-9BEE-7B7CF6925BCD}" name="Nombre de la Institución" dataDxfId="62"/>
    <tableColumn id="19" xr3:uid="{F5D5E72C-9AAB-4FCA-B23B-A6C626CF0B48}" name="Fecha Postulación" dataDxfId="61"/>
    <tableColumn id="25" xr3:uid="{BDCF5A6E-4B28-469C-AEE4-71F7077242E1}" name="Consejo a Asignar" dataDxfId="60"/>
    <tableColumn id="17" xr3:uid="{8284F3B9-F91C-46D7-AEA8-60D58CCE4479}" name="Fecha de Asignación" dataDxfId="59"/>
    <tableColumn id="3" xr3:uid="{5767F053-518B-48C4-BF82-B7D296FD6143}" name="Fecha de Presentación" dataDxfId="58"/>
    <tableColumn id="24" xr3:uid="{01EC706D-9411-4141-A8C0-3C0D9F8AA6BF}" name="Fecha Notificación" dataDxfId="57"/>
    <tableColumn id="43" xr3:uid="{1D3E94ED-7E43-45B6-9D3A-751A905B4942}" name="Fecha de Aprobación" dataDxfId="56"/>
    <tableColumn id="4" xr3:uid="{8CD4F569-FAEA-4CC5-8926-205016F1991A}" name="Nombre del Proyecto" dataDxfId="55"/>
    <tableColumn id="5" xr3:uid="{6E8EFBBC-ECB4-4DBC-B78F-E473F57F5EA8}" name="Objetivo General" dataDxfId="54"/>
    <tableColumn id="6" xr3:uid="{D5E6491E-6B25-4F8E-8FF5-554D96F1D92B}" name="Folio Proyecto" dataDxfId="53"/>
    <tableColumn id="7" xr3:uid="{04EFC3DE-33E2-4142-8530-6F822786DEE7}" name="Ley" dataDxfId="52"/>
    <tableColumn id="20" xr3:uid="{BD0899FD-1BCB-4C50-B076-3A77051A8EE2}" name="Evaluador/a" dataDxfId="51"/>
    <tableColumn id="8" xr3:uid="{C4C0560A-4BE9-4F35-8CE0-90ABA185A4CB}" name="Estado" dataDxfId="50"/>
    <tableColumn id="21" xr3:uid="{6C66535A-A33B-4DDA-AB27-182081CC1E33}" name="Observaciones" dataDxfId="49"/>
    <tableColumn id="9" xr3:uid="{A995D83A-CD5A-4656-B5CD-8200BE754420}" name="Inclusión (Solo 21.015)" dataDxfId="48"/>
    <tableColumn id="10" xr3:uid="{EC245CA9-E547-410F-B0D5-E0896EFDCE7E}" name="Ámbito de Acción" dataDxfId="47"/>
    <tableColumn id="11" xr3:uid="{2ACE8C9C-192A-4881-87C1-FC86CDDB7D5C}" name="Grupos prioritarios" dataDxfId="46"/>
    <tableColumn id="12" xr3:uid="{8699C727-5C59-4F44-8F6E-21F6A1908595}" name="Duración Inicial en Meses" dataDxfId="45"/>
    <tableColumn id="52" xr3:uid="{0159983A-9923-4E6A-AB90-98106225FDA5}" name="Duración Aprobada" dataDxfId="44">
      <calculatedColumnFormula>Proyectos[[#This Row],[Duración Inicial en Meses]]+IFERROR(VLOOKUP(Proyectos[[#This Row],[Folio Proyecto]],'[1]Solicitudes Especiales'!O:P,2,FALSE),0)</calculatedColumnFormula>
    </tableColumn>
    <tableColumn id="13" xr3:uid="{699ECD74-FB8C-4BCC-B26B-C393A34B352C}" name="N° Beneficiarios Directos" dataDxfId="43"/>
    <tableColumn id="14" xr3:uid="{973CC3E9-3D9A-471D-BDCE-2DCF04F7A121}" name="Región (es)" dataDxfId="42"/>
    <tableColumn id="15" xr3:uid="{E63A4752-DD14-40B6-9D09-3CE40B4A51B5}" name="Comuna (s)" dataDxfId="41"/>
    <tableColumn id="16" xr3:uid="{AEF23C08-59AB-49F3-AFD4-5D1FB4ED0FBC}" name="Monto de Donación (Solicitado)" dataDxfId="40" dataCellStyle="Moneda"/>
    <tableColumn id="61" xr3:uid="{007A590A-F276-4E5A-BEF0-DC9723EE4102}" name="Aporte Propio" dataDxfId="39" dataCellStyle="Moneda"/>
    <tableColumn id="62" xr3:uid="{418C24E0-E938-48C2-BF72-489DD36D6AFC}" name="Total" dataDxfId="38" dataCellStyle="Moneda">
      <calculatedColumnFormula>Proyectos[[#This Row],[Monto de Donación (Solicitado)]]+Proyectos[[#This Row],[Aporte Propio]]</calculatedColumnFormula>
    </tableColumn>
    <tableColumn id="60" xr3:uid="{25A03E22-28C3-49CB-8EEF-76D769ED35EB}" name="Monto de Donación (Con Solicitudes)" dataDxfId="37" dataCellStyle="Moneda">
      <calculatedColumnFormula>Proyectos[[#This Row],[Monto de Donación (Solicitado)]]+IFERROR(VLOOKUP(Proyectos[[#This Row],[Folio Proyecto]],'[1]Solicitudes Especiales'!R:S,2,FALSE),0)</calculatedColumnFormula>
    </tableColumn>
    <tableColumn id="44" xr3:uid="{578C16D9-4209-4B96-942D-9AF92E191987}" name="Fecha Inicio Reportada 2023" dataDxfId="36" dataCellStyle="Moneda"/>
    <tableColumn id="45" xr3:uid="{E30EE215-8296-4503-8F99-5CC7E2425F7B}" name="Fecha Primera Donación Reportada" dataDxfId="35" dataCellStyle="Moneda"/>
    <tableColumn id="46" xr3:uid="{85361D4A-5DAB-47B9-AFAF-D3283C9949BA}" name="Fecha de Incio" dataDxfId="34" dataCellStyle="Moneda">
      <calculatedColumnFormula>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calculatedColumnFormula>
    </tableColumn>
    <tableColumn id="47" xr3:uid="{2423A3E8-6576-4191-9068-227450D152E3}" name="Monto Recibido Reportado 2024" dataDxfId="33" dataCellStyle="Moneda">
      <calculatedColumnFormula>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calculatedColumnFormula>
    </tableColumn>
    <tableColumn id="48" xr3:uid="{4D22D47E-4B3F-4D7E-8412-F81D9FE97C24}" name="Monto Solicitado Donaciones Reportado" dataDxfId="32" dataCellStyle="Moneda">
      <calculatedColumnFormula>IFERROR(VLOOKUP(Proyectos[[#This Row],[Folio Proyecto]],[1]!Reporte_Ley_N°21.015[[FOLIO PROYECTO]:[PERMANENCIA EN EL PUESTO DE TRABAJO LUEGO DE 9 MESES]],6,FALSE),"Sin Información")</calculatedColumnFormula>
    </tableColumn>
    <tableColumn id="49" xr3:uid="{353CCA7B-502D-45AD-B6BE-01C15684F6C5}" name="Monto recibido a Considerar" dataDxfId="31" dataCellStyle="Moneda"/>
    <tableColumn id="53" xr3:uid="{A21093E2-56F3-4DEF-B4D3-B02CEA4F467E}" name="Fecha de Término" dataDxfId="30" dataCellStyle="Moneda">
      <calculatedColumnFormula>IF(OR(Proyectos[[#This Row],[Fecha de Incio]]="Sin Información",Proyectos[[#This Row],[Fecha de Incio]]=""),"Sin Información",EDATE(Proyectos[[#This Row],[Fecha de Incio]],Proyectos[[#This Row],[Duración Aprobada]]))</calculatedColumnFormula>
    </tableColumn>
    <tableColumn id="54" xr3:uid="{8DCC0EC2-6729-4091-BBE9-4ACF7AE33E23}" name="Estado Actual" dataDxfId="29" dataCellStyle="Moneda">
      <calculatedColumnFormula>IF(Proyectos[[#This Row],[Fecha de Término]]="Sin Información","Sin Información",IF(Proyectos[[#This Row],[Fecha de Término]]&gt;TODAY(),"En Ejecución",IF(Proyectos[[#This Row],[Fecha de Término]]&lt;TODAY(),"Finalizado","FALSO")))</calculatedColumnFormula>
    </tableColumn>
    <tableColumn id="51" xr3:uid="{0928F8C6-3A5F-4DCE-BA74-DF67E8B8BD13}" name="Publicación" dataDxfId="28" dataCellStyle="Moneda"/>
    <tableColumn id="50" xr3:uid="{8C4996A9-E63C-4C91-8C3F-CA8ED4720654}" name="Entregado" dataDxfId="27" dataCellStyle="Moneda"/>
    <tableColumn id="55" xr3:uid="{E54F1367-5A50-4D6C-8FA0-A6ED27794979}" name="Informe Final" dataDxfId="26" dataCellStyle="Moneda"/>
    <tableColumn id="58" xr3:uid="{5B4067FA-BD92-43C2-B7FA-A1692546DEC2}" name="Fecha" dataDxfId="25" dataCellStyle="Moneda"/>
    <tableColumn id="56" xr3:uid="{CFF80945-E4B6-4406-8771-C9E858CC2874}" name="Medios de Verificación" dataDxfId="24" dataCellStyle="Moneda"/>
    <tableColumn id="57" xr3:uid="{3AE0C798-D82A-4462-AA4B-A76B82D3450F}" name="Observaciones2" dataDxfId="23" dataCellStyle="Moneda"/>
    <tableColumn id="22" xr3:uid="{B7469940-4E8D-4D80-8392-E007C8A5D015}" name="Evaluado" dataDxfId="22"/>
    <tableColumn id="23" xr3:uid="{10F5F5B9-3E6D-4578-817F-9D24D90827F7}" name="Evaluaciones" dataDxfId="21">
      <calculatedColumnFormula array="1">IF(Proyectos[[#This Row],[Evaluado]]="SI",_xlfn.TEXTJOIN(" 
",TRUE,_xlfn._xlws.FILTER([1]!Interacciones[Fecha],([1]!Interacciones[Folio Proyecto]=Proyectos[[#This Row],[Folio Proyecto]])*([1]!Interacciones[Tipo]=[1]Categoría!$G$2),"Sin Observaciones")),"Sin Evaluación")</calculatedColumnFormula>
    </tableColumn>
    <tableColumn id="18" xr3:uid="{4519D889-F9C3-4DFC-91F1-9A525D9484B4}" name="Correcciones" dataDxfId="20">
      <calculatedColumnFormula array="1">IF(Proyectos[[#This Row],[Evaluado]]="SI",_xlfn.TEXTJOIN(" 
",TRUE,_xlfn._xlws.FILTER([1]!Interacciones[Fecha],([1]!Interacciones[Folio Proyecto]=Proyectos[[#This Row],[Folio Proyecto]])*([1]!Interacciones[Tipo]=[1]Categoría!$G$3),"Sin Corrección")),"Sin Evaluación")</calculatedColumnFormula>
    </tableColumn>
    <tableColumn id="27" xr3:uid="{F12BF560-9D93-4BDA-A86B-80CD5DAD1FCF}" name="Arica y Parinacota" totalsRowFunction="sum" dataDxfId="19">
      <calculatedColumnFormula>IF(IFERROR(FIND(AU$1,Proyectos[[#This Row],[Región (es)]]),0)&gt;0,1,"0")</calculatedColumnFormula>
    </tableColumn>
    <tableColumn id="28" xr3:uid="{83B53955-CBC6-4DBE-B215-6EFB955EC38C}" name="Tarapacá" totalsRowFunction="sum" dataDxfId="18">
      <calculatedColumnFormula>IF(IFERROR(FIND(AV$1,Proyectos[[#This Row],[Región (es)]]),0)&gt;0,1,"0")</calculatedColumnFormula>
    </tableColumn>
    <tableColumn id="29" xr3:uid="{42FE7BA0-8ADF-4A2A-956F-74FE8283F3B6}" name="Antofagasta" totalsRowFunction="sum" dataDxfId="17">
      <calculatedColumnFormula>IF(IFERROR(FIND(AW$1,Proyectos[[#This Row],[Región (es)]]),0)&gt;0,1,"0")</calculatedColumnFormula>
    </tableColumn>
    <tableColumn id="30" xr3:uid="{CCDB7B45-C0AA-413B-A37B-6F5B08A99D2A}" name="Atacama" totalsRowFunction="sum" dataDxfId="16">
      <calculatedColumnFormula>IF(IFERROR(FIND(AX$1,Proyectos[[#This Row],[Región (es)]]),0)&gt;0,1,"0")</calculatedColumnFormula>
    </tableColumn>
    <tableColumn id="31" xr3:uid="{41F4FBE0-BE63-41B6-8DF2-F3A95DEAC7E2}" name="Coquimbo" totalsRowFunction="sum" dataDxfId="15">
      <calculatedColumnFormula>IF(IFERROR(FIND(AY$1,Proyectos[[#This Row],[Región (es)]]),0)&gt;0,1,"0")</calculatedColumnFormula>
    </tableColumn>
    <tableColumn id="32" xr3:uid="{C04A8EF5-0623-41F9-A343-EC8BCABC8A0E}" name="Valparaíso" totalsRowFunction="sum" dataDxfId="14">
      <calculatedColumnFormula>IF(IFERROR(FIND(AZ$1,Proyectos[[#This Row],[Región (es)]]),0)&gt;0,1,"0")</calculatedColumnFormula>
    </tableColumn>
    <tableColumn id="33" xr3:uid="{3D56C8C1-31F4-4EF8-848D-F27E77BEDA41}" name="Metropolitana" totalsRowFunction="sum" dataDxfId="13">
      <calculatedColumnFormula>IF(IFERROR(FIND(BA$1,Proyectos[[#This Row],[Región (es)]]),0)&gt;0,1,"0")</calculatedColumnFormula>
    </tableColumn>
    <tableColumn id="34" xr3:uid="{51A78192-BFEC-47AD-9B7A-4C630E395267}" name="O’Higgins" totalsRowFunction="sum" dataDxfId="12">
      <calculatedColumnFormula>IF(IFERROR(FIND(BB$1,Proyectos[[#This Row],[Región (es)]]),0)&gt;0,1,"0")</calculatedColumnFormula>
    </tableColumn>
    <tableColumn id="35" xr3:uid="{0753A423-762E-4BD9-85B1-1791F409BBD0}" name="Maule" totalsRowFunction="sum" dataDxfId="11">
      <calculatedColumnFormula>IF(IFERROR(FIND(BC$1,Proyectos[[#This Row],[Región (es)]]),0)&gt;0,1,"0")</calculatedColumnFormula>
    </tableColumn>
    <tableColumn id="36" xr3:uid="{76C69EDD-01BD-4425-8450-46C7D5AFCB5F}" name="Ñuble" totalsRowFunction="sum" dataDxfId="10">
      <calculatedColumnFormula>IF(IFERROR(FIND(BD$1,Proyectos[[#This Row],[Región (es)]]),0)&gt;0,1,"0")</calculatedColumnFormula>
    </tableColumn>
    <tableColumn id="37" xr3:uid="{725A7D1E-DC11-46B4-B061-334BF2FCBECD}" name="Biobío" totalsRowFunction="sum" dataDxfId="9">
      <calculatedColumnFormula>IF(IFERROR(FIND(BE$1,Proyectos[[#This Row],[Región (es)]]),0)&gt;0,1,"0")</calculatedColumnFormula>
    </tableColumn>
    <tableColumn id="38" xr3:uid="{6E774E69-D8D0-4210-8142-DDE2E143551C}" name="Araucanía" totalsRowFunction="sum" dataDxfId="8">
      <calculatedColumnFormula>IF(IFERROR(FIND(BF$1,Proyectos[[#This Row],[Región (es)]]),0)&gt;0,1,"0")</calculatedColumnFormula>
    </tableColumn>
    <tableColumn id="39" xr3:uid="{1A5BD066-99C1-40E2-90A5-9633A3548CB4}" name="Los Ríos" totalsRowFunction="sum" dataDxfId="7">
      <calculatedColumnFormula>IF(IFERROR(FIND(BG$1,Proyectos[[#This Row],[Región (es)]]),0)&gt;0,1,"0")</calculatedColumnFormula>
    </tableColumn>
    <tableColumn id="40" xr3:uid="{F9D83EE0-66C8-4FD4-95F3-1740BE511CED}" name="Los Lagos" totalsRowFunction="sum" dataDxfId="6">
      <calculatedColumnFormula>IF(IFERROR(FIND(BH$1,Proyectos[[#This Row],[Región (es)]]),0)&gt;0,1,"0")</calculatedColumnFormula>
    </tableColumn>
    <tableColumn id="41" xr3:uid="{0BFA14B5-C8B5-4536-8A1D-447B9A980C94}" name="Aysén" totalsRowFunction="sum" dataDxfId="5">
      <calculatedColumnFormula>IF(IFERROR(FIND(BI$1,Proyectos[[#This Row],[Región (es)]]),0)&gt;0,1,"0")</calculatedColumnFormula>
    </tableColumn>
    <tableColumn id="42" xr3:uid="{FFAEB764-D8DF-4FFE-8B10-BD5AE3A57A32}" name="Magallanes" totalsRowFunction="sum" dataDxfId="4">
      <calculatedColumnFormula>IF(IFERROR(FIND(BJ$1,Proyectos[[#This Row],[Región (es)]]),0)&gt;0,1,"0")</calculatedColumnFormula>
    </tableColumn>
    <tableColumn id="59" xr3:uid="{40504BDE-C3C8-46C7-94DC-B9B8F014E210}" name="Estado Evaluación" dataDxfId="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1" dT="2024-02-09T15:02:29.25" personId="{ECB123F5-88E7-42ED-A0F5-3594FA97B81E}" id="{6D07E631-E0CA-496F-8C27-6238317E3C23}">
    <text>Agregar Información sobre rechazos o solicitudes del Consejo, aclarando la fecha de presentación a sesión, se pueden enumerar hacia abajo.</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3"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8"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3"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1" Type="http://schemas.openxmlformats.org/officeDocument/2006/relationships/vmlDrawing" Target="../drawings/vmlDrawing1.vml"/><Relationship Id="rId7"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2"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7"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6"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0" Type="http://schemas.openxmlformats.org/officeDocument/2006/relationships/printerSettings" Target="../printerSettings/printerSettings1.bin"/><Relationship Id="rId1"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6"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1"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4" Type="http://schemas.microsoft.com/office/2017/10/relationships/threadedComment" Target="../threadedComments/threadedComment1.xml"/><Relationship Id="rId5"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5"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3" Type="http://schemas.openxmlformats.org/officeDocument/2006/relationships/comments" Target="../comments1.xml"/><Relationship Id="rId10"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9"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4"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9"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14" Type="http://schemas.openxmlformats.org/officeDocument/2006/relationships/hyperlink" Target="https://colaboramds-my.sharepoint.com/personal/yyanezt_desarrollosocial_cl/_layouts/15/onedrive.aspx?id=%2Fpersonal%2Fyyanezt%5Fdesarrollosocial%5Fcl%2FDocuments%2FProyectos%20Ley%2021%2E015&amp;ga=1&amp;LOF=1"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76"/>
  <sheetViews>
    <sheetView tabSelected="1" topLeftCell="A451" zoomScale="85" zoomScaleNormal="85" workbookViewId="0">
      <selection activeCell="I481" sqref="I481"/>
    </sheetView>
  </sheetViews>
  <sheetFormatPr baseColWidth="10" defaultRowHeight="15" x14ac:dyDescent="0.25"/>
  <cols>
    <col min="1" max="1" width="10.5703125" bestFit="1" customWidth="1"/>
    <col min="2" max="2" width="16.5703125" customWidth="1"/>
    <col min="3" max="3" width="61.140625" bestFit="1" customWidth="1"/>
    <col min="4" max="5" width="16.28515625" customWidth="1"/>
    <col min="6" max="6" width="12.85546875" customWidth="1"/>
    <col min="7" max="7" width="47" customWidth="1"/>
    <col min="8" max="8" width="26.7109375" customWidth="1"/>
    <col min="9" max="9" width="18" customWidth="1"/>
    <col min="10" max="10" width="16.85546875" bestFit="1" customWidth="1"/>
    <col min="11" max="11" width="26" customWidth="1"/>
  </cols>
  <sheetData>
    <row r="1" spans="1:11" ht="45" x14ac:dyDescent="0.25">
      <c r="A1" s="1" t="s">
        <v>1</v>
      </c>
      <c r="B1" s="1" t="s">
        <v>9</v>
      </c>
      <c r="C1" s="1" t="s">
        <v>3</v>
      </c>
      <c r="D1" s="1" t="s">
        <v>7</v>
      </c>
      <c r="E1" s="1" t="s">
        <v>8</v>
      </c>
      <c r="F1" s="1" t="s">
        <v>2</v>
      </c>
      <c r="G1" s="1" t="s">
        <v>0</v>
      </c>
      <c r="H1" s="1" t="s">
        <v>4</v>
      </c>
      <c r="I1" s="1" t="s">
        <v>6</v>
      </c>
      <c r="J1" s="2" t="s">
        <v>829</v>
      </c>
      <c r="K1" s="2" t="s">
        <v>5</v>
      </c>
    </row>
    <row r="2" spans="1:11" x14ac:dyDescent="0.25">
      <c r="A2" s="3">
        <v>2024</v>
      </c>
      <c r="B2" s="4">
        <v>45296</v>
      </c>
      <c r="C2" s="3" t="s">
        <v>963</v>
      </c>
      <c r="D2" s="3">
        <v>1</v>
      </c>
      <c r="E2" s="3" t="s">
        <v>10</v>
      </c>
      <c r="F2" s="3">
        <v>3656</v>
      </c>
      <c r="G2" s="3" t="s">
        <v>11</v>
      </c>
      <c r="H2" s="3" t="s">
        <v>14</v>
      </c>
      <c r="I2" s="3" t="s">
        <v>66</v>
      </c>
      <c r="J2" s="5">
        <v>22080000</v>
      </c>
      <c r="K2" s="3" t="s">
        <v>135</v>
      </c>
    </row>
    <row r="3" spans="1:11" x14ac:dyDescent="0.25">
      <c r="A3" s="3">
        <v>2024</v>
      </c>
      <c r="B3" s="4">
        <v>45307</v>
      </c>
      <c r="C3" s="3" t="s">
        <v>963</v>
      </c>
      <c r="D3" s="3">
        <v>1</v>
      </c>
      <c r="E3" s="3" t="s">
        <v>10</v>
      </c>
      <c r="F3" s="3">
        <v>3656</v>
      </c>
      <c r="G3" s="3" t="s">
        <v>11</v>
      </c>
      <c r="H3" s="3" t="s">
        <v>15</v>
      </c>
      <c r="I3" s="3" t="s">
        <v>67</v>
      </c>
      <c r="J3" s="5">
        <v>44160000</v>
      </c>
      <c r="K3" s="3" t="s">
        <v>135</v>
      </c>
    </row>
    <row r="4" spans="1:11" x14ac:dyDescent="0.25">
      <c r="A4" s="3">
        <v>2024</v>
      </c>
      <c r="B4" s="4">
        <v>45317</v>
      </c>
      <c r="C4" s="3" t="s">
        <v>963</v>
      </c>
      <c r="D4" s="3">
        <v>1</v>
      </c>
      <c r="E4" s="3" t="s">
        <v>10</v>
      </c>
      <c r="F4" s="3">
        <v>3656</v>
      </c>
      <c r="G4" s="3" t="s">
        <v>11</v>
      </c>
      <c r="H4" s="3" t="s">
        <v>16</v>
      </c>
      <c r="I4" s="3" t="s">
        <v>68</v>
      </c>
      <c r="J4" s="5">
        <v>2760000</v>
      </c>
      <c r="K4" s="3" t="s">
        <v>135</v>
      </c>
    </row>
    <row r="5" spans="1:11" x14ac:dyDescent="0.25">
      <c r="A5" s="3">
        <v>2024</v>
      </c>
      <c r="B5" s="4">
        <v>45322</v>
      </c>
      <c r="C5" s="3" t="s">
        <v>963</v>
      </c>
      <c r="D5" s="3">
        <v>1</v>
      </c>
      <c r="E5" s="3" t="s">
        <v>10</v>
      </c>
      <c r="F5" s="3">
        <v>3656</v>
      </c>
      <c r="G5" s="3" t="s">
        <v>11</v>
      </c>
      <c r="H5" s="3" t="s">
        <v>17</v>
      </c>
      <c r="I5" s="3" t="s">
        <v>69</v>
      </c>
      <c r="J5" s="5">
        <v>11040000</v>
      </c>
      <c r="K5" s="3" t="s">
        <v>135</v>
      </c>
    </row>
    <row r="6" spans="1:11" x14ac:dyDescent="0.25">
      <c r="A6" s="3">
        <v>2024</v>
      </c>
      <c r="B6" s="4">
        <v>45449</v>
      </c>
      <c r="C6" s="3" t="s">
        <v>963</v>
      </c>
      <c r="D6" s="3">
        <v>1</v>
      </c>
      <c r="E6" s="3" t="s">
        <v>10</v>
      </c>
      <c r="F6" s="3">
        <v>3656</v>
      </c>
      <c r="G6" s="3" t="s">
        <v>11</v>
      </c>
      <c r="H6" s="3" t="s">
        <v>18</v>
      </c>
      <c r="I6" s="3" t="s">
        <v>70</v>
      </c>
      <c r="J6" s="5">
        <v>44160000</v>
      </c>
      <c r="K6" s="3" t="s">
        <v>135</v>
      </c>
    </row>
    <row r="7" spans="1:11" x14ac:dyDescent="0.25">
      <c r="A7" s="3">
        <v>2024</v>
      </c>
      <c r="B7" s="4">
        <v>45453</v>
      </c>
      <c r="C7" s="3" t="s">
        <v>963</v>
      </c>
      <c r="D7" s="3">
        <v>1</v>
      </c>
      <c r="E7" s="3" t="s">
        <v>10</v>
      </c>
      <c r="F7" s="3">
        <v>3656</v>
      </c>
      <c r="G7" s="3" t="s">
        <v>11</v>
      </c>
      <c r="H7" s="3" t="s">
        <v>19</v>
      </c>
      <c r="I7" s="3" t="s">
        <v>71</v>
      </c>
      <c r="J7" s="5">
        <v>11040000</v>
      </c>
      <c r="K7" s="3" t="s">
        <v>135</v>
      </c>
    </row>
    <row r="8" spans="1:11" x14ac:dyDescent="0.25">
      <c r="A8" s="3">
        <v>2024</v>
      </c>
      <c r="B8" s="4">
        <v>45453</v>
      </c>
      <c r="C8" s="3" t="s">
        <v>963</v>
      </c>
      <c r="D8" s="3">
        <v>1</v>
      </c>
      <c r="E8" s="3" t="s">
        <v>10</v>
      </c>
      <c r="F8" s="3">
        <v>3656</v>
      </c>
      <c r="G8" s="3" t="s">
        <v>11</v>
      </c>
      <c r="H8" s="3" t="s">
        <v>20</v>
      </c>
      <c r="I8" s="3" t="s">
        <v>72</v>
      </c>
      <c r="J8" s="5">
        <v>11040000</v>
      </c>
      <c r="K8" s="3" t="s">
        <v>135</v>
      </c>
    </row>
    <row r="9" spans="1:11" x14ac:dyDescent="0.25">
      <c r="A9" s="3">
        <v>2024</v>
      </c>
      <c r="B9" s="4">
        <v>45455</v>
      </c>
      <c r="C9" s="3" t="s">
        <v>963</v>
      </c>
      <c r="D9" s="3">
        <v>1</v>
      </c>
      <c r="E9" s="3" t="s">
        <v>10</v>
      </c>
      <c r="F9" s="3">
        <v>3656</v>
      </c>
      <c r="G9" s="3" t="s">
        <v>11</v>
      </c>
      <c r="H9" s="3" t="s">
        <v>21</v>
      </c>
      <c r="I9" s="3" t="s">
        <v>73</v>
      </c>
      <c r="J9" s="5">
        <v>5000000</v>
      </c>
      <c r="K9" s="3" t="s">
        <v>135</v>
      </c>
    </row>
    <row r="10" spans="1:11" x14ac:dyDescent="0.25">
      <c r="A10" s="3">
        <v>2024</v>
      </c>
      <c r="B10" s="4">
        <v>45464</v>
      </c>
      <c r="C10" s="3" t="s">
        <v>963</v>
      </c>
      <c r="D10" s="3">
        <v>1</v>
      </c>
      <c r="E10" s="3" t="s">
        <v>10</v>
      </c>
      <c r="F10" s="3">
        <v>3656</v>
      </c>
      <c r="G10" s="3" t="s">
        <v>11</v>
      </c>
      <c r="H10" s="3" t="s">
        <v>22</v>
      </c>
      <c r="I10" s="3" t="s">
        <v>74</v>
      </c>
      <c r="J10" s="5">
        <v>5520000</v>
      </c>
      <c r="K10" s="3" t="s">
        <v>135</v>
      </c>
    </row>
    <row r="11" spans="1:11" x14ac:dyDescent="0.25">
      <c r="A11" s="3">
        <v>2024</v>
      </c>
      <c r="B11" s="4">
        <v>45464</v>
      </c>
      <c r="C11" s="3" t="s">
        <v>963</v>
      </c>
      <c r="D11" s="3">
        <v>1</v>
      </c>
      <c r="E11" s="3" t="s">
        <v>10</v>
      </c>
      <c r="F11" s="3">
        <v>3656</v>
      </c>
      <c r="G11" s="3" t="s">
        <v>11</v>
      </c>
      <c r="H11" s="3" t="s">
        <v>23</v>
      </c>
      <c r="I11" s="3" t="s">
        <v>75</v>
      </c>
      <c r="J11" s="5">
        <v>44160000</v>
      </c>
      <c r="K11" s="3" t="s">
        <v>135</v>
      </c>
    </row>
    <row r="12" spans="1:11" x14ac:dyDescent="0.25">
      <c r="A12" s="3">
        <v>2024</v>
      </c>
      <c r="B12" s="4">
        <v>45468</v>
      </c>
      <c r="C12" s="3" t="s">
        <v>963</v>
      </c>
      <c r="D12" s="3">
        <v>1</v>
      </c>
      <c r="E12" s="3" t="s">
        <v>10</v>
      </c>
      <c r="F12" s="3">
        <v>3656</v>
      </c>
      <c r="G12" s="3" t="s">
        <v>11</v>
      </c>
      <c r="H12" s="3" t="s">
        <v>24</v>
      </c>
      <c r="I12" s="3" t="s">
        <v>76</v>
      </c>
      <c r="J12" s="5">
        <v>33120000</v>
      </c>
      <c r="K12" s="3" t="s">
        <v>135</v>
      </c>
    </row>
    <row r="13" spans="1:11" x14ac:dyDescent="0.25">
      <c r="A13" s="3">
        <v>2024</v>
      </c>
      <c r="B13" s="4">
        <v>45469</v>
      </c>
      <c r="C13" s="3" t="s">
        <v>963</v>
      </c>
      <c r="D13" s="3">
        <v>1</v>
      </c>
      <c r="E13" s="3" t="s">
        <v>10</v>
      </c>
      <c r="F13" s="3">
        <v>3656</v>
      </c>
      <c r="G13" s="3" t="s">
        <v>11</v>
      </c>
      <c r="H13" s="3" t="s">
        <v>25</v>
      </c>
      <c r="I13" s="3" t="s">
        <v>77</v>
      </c>
      <c r="J13" s="5">
        <v>11040000</v>
      </c>
      <c r="K13" s="3" t="s">
        <v>135</v>
      </c>
    </row>
    <row r="14" spans="1:11" x14ac:dyDescent="0.25">
      <c r="A14" s="3">
        <v>2024</v>
      </c>
      <c r="B14" s="4">
        <v>45469</v>
      </c>
      <c r="C14" s="3" t="s">
        <v>963</v>
      </c>
      <c r="D14" s="3">
        <v>1</v>
      </c>
      <c r="E14" s="3" t="s">
        <v>10</v>
      </c>
      <c r="F14" s="3">
        <v>3656</v>
      </c>
      <c r="G14" s="3" t="s">
        <v>11</v>
      </c>
      <c r="H14" s="3" t="s">
        <v>26</v>
      </c>
      <c r="I14" s="3" t="s">
        <v>78</v>
      </c>
      <c r="J14" s="5">
        <v>10000000</v>
      </c>
      <c r="K14" s="3" t="s">
        <v>135</v>
      </c>
    </row>
    <row r="15" spans="1:11" x14ac:dyDescent="0.25">
      <c r="A15" s="3">
        <v>2024</v>
      </c>
      <c r="B15" s="4">
        <v>45469</v>
      </c>
      <c r="C15" s="3" t="s">
        <v>963</v>
      </c>
      <c r="D15" s="3">
        <v>1</v>
      </c>
      <c r="E15" s="3" t="s">
        <v>10</v>
      </c>
      <c r="F15" s="3">
        <v>3656</v>
      </c>
      <c r="G15" s="3" t="s">
        <v>11</v>
      </c>
      <c r="H15" s="3" t="s">
        <v>27</v>
      </c>
      <c r="I15" s="3" t="s">
        <v>79</v>
      </c>
      <c r="J15" s="5">
        <v>22080000</v>
      </c>
      <c r="K15" s="3" t="s">
        <v>135</v>
      </c>
    </row>
    <row r="16" spans="1:11" x14ac:dyDescent="0.25">
      <c r="A16" s="3">
        <v>2024</v>
      </c>
      <c r="B16" s="4">
        <v>45469</v>
      </c>
      <c r="C16" s="3" t="s">
        <v>963</v>
      </c>
      <c r="D16" s="3">
        <v>1</v>
      </c>
      <c r="E16" s="3" t="s">
        <v>10</v>
      </c>
      <c r="F16" s="3">
        <v>3656</v>
      </c>
      <c r="G16" s="3" t="s">
        <v>11</v>
      </c>
      <c r="H16" s="3" t="s">
        <v>28</v>
      </c>
      <c r="I16" s="3" t="s">
        <v>80</v>
      </c>
      <c r="J16" s="5">
        <v>66240000</v>
      </c>
      <c r="K16" s="3" t="s">
        <v>135</v>
      </c>
    </row>
    <row r="17" spans="1:11" x14ac:dyDescent="0.25">
      <c r="A17" s="3">
        <v>2024</v>
      </c>
      <c r="B17" s="4">
        <v>45470</v>
      </c>
      <c r="C17" s="3" t="s">
        <v>963</v>
      </c>
      <c r="D17" s="3">
        <v>1</v>
      </c>
      <c r="E17" s="3" t="s">
        <v>10</v>
      </c>
      <c r="F17" s="3">
        <v>3656</v>
      </c>
      <c r="G17" s="3" t="s">
        <v>11</v>
      </c>
      <c r="H17" s="3" t="s">
        <v>29</v>
      </c>
      <c r="I17" s="3" t="s">
        <v>81</v>
      </c>
      <c r="J17" s="5">
        <v>33120000</v>
      </c>
      <c r="K17" s="3" t="s">
        <v>135</v>
      </c>
    </row>
    <row r="18" spans="1:11" x14ac:dyDescent="0.25">
      <c r="A18" s="3">
        <v>2024</v>
      </c>
      <c r="B18" s="4">
        <v>45470</v>
      </c>
      <c r="C18" s="3" t="s">
        <v>963</v>
      </c>
      <c r="D18" s="3">
        <v>1</v>
      </c>
      <c r="E18" s="3" t="s">
        <v>10</v>
      </c>
      <c r="F18" s="3">
        <v>3656</v>
      </c>
      <c r="G18" s="3" t="s">
        <v>11</v>
      </c>
      <c r="H18" s="3" t="s">
        <v>30</v>
      </c>
      <c r="I18" s="3" t="s">
        <v>82</v>
      </c>
      <c r="J18" s="5">
        <v>11040000</v>
      </c>
      <c r="K18" s="3" t="s">
        <v>135</v>
      </c>
    </row>
    <row r="19" spans="1:11" x14ac:dyDescent="0.25">
      <c r="A19" s="3">
        <v>2024</v>
      </c>
      <c r="B19" s="4">
        <v>45470</v>
      </c>
      <c r="C19" s="3" t="s">
        <v>963</v>
      </c>
      <c r="D19" s="3">
        <v>1</v>
      </c>
      <c r="E19" s="3" t="s">
        <v>10</v>
      </c>
      <c r="F19" s="3">
        <v>3656</v>
      </c>
      <c r="G19" s="3" t="s">
        <v>11</v>
      </c>
      <c r="H19" s="3" t="s">
        <v>31</v>
      </c>
      <c r="I19" s="3" t="s">
        <v>83</v>
      </c>
      <c r="J19" s="5">
        <v>22080000</v>
      </c>
      <c r="K19" s="3" t="s">
        <v>135</v>
      </c>
    </row>
    <row r="20" spans="1:11" x14ac:dyDescent="0.25">
      <c r="A20" s="3">
        <v>2024</v>
      </c>
      <c r="B20" s="4">
        <v>45470</v>
      </c>
      <c r="C20" s="3" t="s">
        <v>963</v>
      </c>
      <c r="D20" s="3">
        <v>1</v>
      </c>
      <c r="E20" s="3" t="s">
        <v>10</v>
      </c>
      <c r="F20" s="3">
        <v>3656</v>
      </c>
      <c r="G20" s="3" t="s">
        <v>11</v>
      </c>
      <c r="H20" s="3" t="s">
        <v>32</v>
      </c>
      <c r="I20" s="3" t="s">
        <v>84</v>
      </c>
      <c r="J20" s="5">
        <f>7000000+4040000</f>
        <v>11040000</v>
      </c>
      <c r="K20" s="3" t="s">
        <v>135</v>
      </c>
    </row>
    <row r="21" spans="1:11" x14ac:dyDescent="0.25">
      <c r="A21" s="3">
        <v>2024</v>
      </c>
      <c r="B21" s="4">
        <v>45470</v>
      </c>
      <c r="C21" s="3" t="s">
        <v>963</v>
      </c>
      <c r="D21" s="3">
        <v>1</v>
      </c>
      <c r="E21" s="3" t="s">
        <v>10</v>
      </c>
      <c r="F21" s="3">
        <v>3656</v>
      </c>
      <c r="G21" s="3" t="s">
        <v>11</v>
      </c>
      <c r="H21" s="3" t="s">
        <v>33</v>
      </c>
      <c r="I21" s="3" t="s">
        <v>85</v>
      </c>
      <c r="J21" s="5">
        <v>16560000</v>
      </c>
      <c r="K21" s="3" t="s">
        <v>135</v>
      </c>
    </row>
    <row r="22" spans="1:11" x14ac:dyDescent="0.25">
      <c r="A22" s="3">
        <v>2024</v>
      </c>
      <c r="B22" s="4">
        <v>45470</v>
      </c>
      <c r="C22" s="3" t="s">
        <v>963</v>
      </c>
      <c r="D22" s="3">
        <v>1</v>
      </c>
      <c r="E22" s="3" t="s">
        <v>10</v>
      </c>
      <c r="F22" s="3">
        <v>3656</v>
      </c>
      <c r="G22" s="3" t="s">
        <v>11</v>
      </c>
      <c r="H22" s="3" t="s">
        <v>34</v>
      </c>
      <c r="I22" s="3" t="s">
        <v>86</v>
      </c>
      <c r="J22" s="5">
        <v>11040000</v>
      </c>
      <c r="K22" s="3" t="s">
        <v>135</v>
      </c>
    </row>
    <row r="23" spans="1:11" x14ac:dyDescent="0.25">
      <c r="A23" s="3">
        <v>2024</v>
      </c>
      <c r="B23" s="4">
        <v>45471</v>
      </c>
      <c r="C23" s="3" t="s">
        <v>963</v>
      </c>
      <c r="D23" s="3">
        <v>1</v>
      </c>
      <c r="E23" s="3" t="s">
        <v>10</v>
      </c>
      <c r="F23" s="3">
        <v>3656</v>
      </c>
      <c r="G23" s="3" t="s">
        <v>11</v>
      </c>
      <c r="H23" s="3" t="s">
        <v>35</v>
      </c>
      <c r="I23" s="3" t="s">
        <v>87</v>
      </c>
      <c r="J23" s="5">
        <v>22080000</v>
      </c>
      <c r="K23" s="3" t="s">
        <v>135</v>
      </c>
    </row>
    <row r="24" spans="1:11" x14ac:dyDescent="0.25">
      <c r="A24" s="3">
        <v>2024</v>
      </c>
      <c r="B24" s="4">
        <v>45471</v>
      </c>
      <c r="C24" s="3" t="s">
        <v>963</v>
      </c>
      <c r="D24" s="3">
        <v>1</v>
      </c>
      <c r="E24" s="3" t="s">
        <v>10</v>
      </c>
      <c r="F24" s="3">
        <v>3656</v>
      </c>
      <c r="G24" s="3" t="s">
        <v>11</v>
      </c>
      <c r="H24" s="3" t="s">
        <v>36</v>
      </c>
      <c r="I24" s="3" t="s">
        <v>88</v>
      </c>
      <c r="J24" s="5">
        <v>11040000</v>
      </c>
      <c r="K24" s="3" t="s">
        <v>135</v>
      </c>
    </row>
    <row r="25" spans="1:11" x14ac:dyDescent="0.25">
      <c r="A25" s="3">
        <v>2024</v>
      </c>
      <c r="B25" s="4">
        <v>45471</v>
      </c>
      <c r="C25" s="3" t="s">
        <v>963</v>
      </c>
      <c r="D25" s="3">
        <v>1</v>
      </c>
      <c r="E25" s="3" t="s">
        <v>10</v>
      </c>
      <c r="F25" s="3">
        <v>3656</v>
      </c>
      <c r="G25" s="3" t="s">
        <v>11</v>
      </c>
      <c r="H25" s="3" t="s">
        <v>37</v>
      </c>
      <c r="I25" s="3" t="s">
        <v>89</v>
      </c>
      <c r="J25" s="5">
        <v>33120000</v>
      </c>
      <c r="K25" s="3" t="s">
        <v>135</v>
      </c>
    </row>
    <row r="26" spans="1:11" x14ac:dyDescent="0.25">
      <c r="A26" s="3">
        <v>2024</v>
      </c>
      <c r="B26" s="4">
        <v>45471</v>
      </c>
      <c r="C26" s="3" t="s">
        <v>963</v>
      </c>
      <c r="D26" s="3">
        <v>1</v>
      </c>
      <c r="E26" s="3" t="s">
        <v>10</v>
      </c>
      <c r="F26" s="3">
        <v>3656</v>
      </c>
      <c r="G26" s="3" t="s">
        <v>11</v>
      </c>
      <c r="H26" s="3" t="s">
        <v>38</v>
      </c>
      <c r="I26" s="3" t="s">
        <v>90</v>
      </c>
      <c r="J26" s="5">
        <v>22080000</v>
      </c>
      <c r="K26" s="3" t="s">
        <v>135</v>
      </c>
    </row>
    <row r="27" spans="1:11" x14ac:dyDescent="0.25">
      <c r="A27" s="3">
        <v>2024</v>
      </c>
      <c r="B27" s="4">
        <v>45471</v>
      </c>
      <c r="C27" s="3" t="s">
        <v>963</v>
      </c>
      <c r="D27" s="3">
        <v>1</v>
      </c>
      <c r="E27" s="3" t="s">
        <v>10</v>
      </c>
      <c r="F27" s="3">
        <v>3656</v>
      </c>
      <c r="G27" s="3" t="s">
        <v>11</v>
      </c>
      <c r="H27" s="3" t="s">
        <v>39</v>
      </c>
      <c r="I27" s="3" t="s">
        <v>91</v>
      </c>
      <c r="J27" s="5">
        <v>11040000</v>
      </c>
      <c r="K27" s="3" t="s">
        <v>135</v>
      </c>
    </row>
    <row r="28" spans="1:11" x14ac:dyDescent="0.25">
      <c r="A28" s="3">
        <v>2024</v>
      </c>
      <c r="B28" s="4">
        <v>45471</v>
      </c>
      <c r="C28" s="3" t="s">
        <v>963</v>
      </c>
      <c r="D28" s="3">
        <v>1</v>
      </c>
      <c r="E28" s="3" t="s">
        <v>10</v>
      </c>
      <c r="F28" s="3">
        <v>3656</v>
      </c>
      <c r="G28" s="3" t="s">
        <v>11</v>
      </c>
      <c r="H28" s="3" t="s">
        <v>40</v>
      </c>
      <c r="I28" s="3" t="s">
        <v>92</v>
      </c>
      <c r="J28" s="5">
        <v>22080000</v>
      </c>
      <c r="K28" s="3" t="s">
        <v>135</v>
      </c>
    </row>
    <row r="29" spans="1:11" x14ac:dyDescent="0.25">
      <c r="A29" s="3">
        <v>2024</v>
      </c>
      <c r="B29" s="4">
        <v>45471</v>
      </c>
      <c r="C29" s="3" t="s">
        <v>963</v>
      </c>
      <c r="D29" s="3">
        <v>1</v>
      </c>
      <c r="E29" s="3" t="s">
        <v>10</v>
      </c>
      <c r="F29" s="3">
        <v>3656</v>
      </c>
      <c r="G29" s="3" t="s">
        <v>11</v>
      </c>
      <c r="H29" s="3" t="s">
        <v>41</v>
      </c>
      <c r="I29" s="3" t="s">
        <v>93</v>
      </c>
      <c r="J29" s="5">
        <v>10906000</v>
      </c>
      <c r="K29" s="3" t="s">
        <v>135</v>
      </c>
    </row>
    <row r="30" spans="1:11" x14ac:dyDescent="0.25">
      <c r="A30" s="3">
        <v>2024</v>
      </c>
      <c r="B30" s="4">
        <v>45471</v>
      </c>
      <c r="C30" s="3" t="s">
        <v>963</v>
      </c>
      <c r="D30" s="3">
        <v>1</v>
      </c>
      <c r="E30" s="3" t="s">
        <v>10</v>
      </c>
      <c r="F30" s="3">
        <v>3656</v>
      </c>
      <c r="G30" s="3" t="s">
        <v>11</v>
      </c>
      <c r="H30" s="3" t="s">
        <v>42</v>
      </c>
      <c r="I30" s="3" t="s">
        <v>94</v>
      </c>
      <c r="J30" s="5">
        <v>33120000</v>
      </c>
      <c r="K30" s="3" t="s">
        <v>135</v>
      </c>
    </row>
    <row r="31" spans="1:11" x14ac:dyDescent="0.25">
      <c r="A31" s="3">
        <v>2024</v>
      </c>
      <c r="B31" s="4">
        <v>45471</v>
      </c>
      <c r="C31" s="3" t="s">
        <v>963</v>
      </c>
      <c r="D31" s="3">
        <v>1</v>
      </c>
      <c r="E31" s="3" t="s">
        <v>10</v>
      </c>
      <c r="F31" s="3">
        <v>3656</v>
      </c>
      <c r="G31" s="3" t="s">
        <v>11</v>
      </c>
      <c r="H31" s="3" t="s">
        <v>43</v>
      </c>
      <c r="I31" s="3" t="s">
        <v>95</v>
      </c>
      <c r="J31" s="5">
        <v>11040000</v>
      </c>
      <c r="K31" s="3" t="s">
        <v>135</v>
      </c>
    </row>
    <row r="32" spans="1:11" x14ac:dyDescent="0.25">
      <c r="A32" s="3">
        <v>2024</v>
      </c>
      <c r="B32" s="4">
        <v>45471</v>
      </c>
      <c r="C32" s="3" t="s">
        <v>963</v>
      </c>
      <c r="D32" s="3">
        <v>1</v>
      </c>
      <c r="E32" s="3" t="s">
        <v>10</v>
      </c>
      <c r="F32" s="3">
        <v>3656</v>
      </c>
      <c r="G32" s="3" t="s">
        <v>11</v>
      </c>
      <c r="H32" s="3" t="s">
        <v>44</v>
      </c>
      <c r="I32" s="3" t="s">
        <v>96</v>
      </c>
      <c r="J32" s="5">
        <v>11040000</v>
      </c>
      <c r="K32" s="3" t="s">
        <v>135</v>
      </c>
    </row>
    <row r="33" spans="1:11" x14ac:dyDescent="0.25">
      <c r="A33" s="3">
        <v>2024</v>
      </c>
      <c r="B33" s="4">
        <v>45471</v>
      </c>
      <c r="C33" s="3" t="s">
        <v>963</v>
      </c>
      <c r="D33" s="3">
        <v>1</v>
      </c>
      <c r="E33" s="3" t="s">
        <v>10</v>
      </c>
      <c r="F33" s="3">
        <v>3656</v>
      </c>
      <c r="G33" s="3" t="s">
        <v>11</v>
      </c>
      <c r="H33" s="3" t="s">
        <v>45</v>
      </c>
      <c r="I33" s="3" t="s">
        <v>97</v>
      </c>
      <c r="J33" s="5">
        <v>11040000</v>
      </c>
      <c r="K33" s="3" t="s">
        <v>135</v>
      </c>
    </row>
    <row r="34" spans="1:11" x14ac:dyDescent="0.25">
      <c r="A34" s="3">
        <v>2024</v>
      </c>
      <c r="B34" s="4">
        <v>45471</v>
      </c>
      <c r="C34" s="3" t="s">
        <v>963</v>
      </c>
      <c r="D34" s="3">
        <v>1</v>
      </c>
      <c r="E34" s="3" t="s">
        <v>10</v>
      </c>
      <c r="F34" s="3">
        <v>3670</v>
      </c>
      <c r="G34" s="3" t="s">
        <v>12</v>
      </c>
      <c r="H34" s="3" t="s">
        <v>46</v>
      </c>
      <c r="I34" s="3" t="s">
        <v>98</v>
      </c>
      <c r="J34" s="5">
        <v>66240000</v>
      </c>
      <c r="K34" s="3" t="s">
        <v>135</v>
      </c>
    </row>
    <row r="35" spans="1:11" x14ac:dyDescent="0.25">
      <c r="A35" s="3">
        <v>2024</v>
      </c>
      <c r="B35" s="4">
        <v>45471</v>
      </c>
      <c r="C35" s="3" t="s">
        <v>963</v>
      </c>
      <c r="D35" s="3">
        <v>1</v>
      </c>
      <c r="E35" s="3" t="s">
        <v>10</v>
      </c>
      <c r="F35" s="3">
        <v>3656</v>
      </c>
      <c r="G35" s="3" t="s">
        <v>11</v>
      </c>
      <c r="H35" s="3" t="s">
        <v>47</v>
      </c>
      <c r="I35" s="3" t="s">
        <v>99</v>
      </c>
      <c r="J35" s="5">
        <v>11040000</v>
      </c>
      <c r="K35" s="3" t="s">
        <v>135</v>
      </c>
    </row>
    <row r="36" spans="1:11" x14ac:dyDescent="0.25">
      <c r="A36" s="3">
        <v>2024</v>
      </c>
      <c r="B36" s="4">
        <v>45471</v>
      </c>
      <c r="C36" s="3" t="s">
        <v>963</v>
      </c>
      <c r="D36" s="3">
        <v>1</v>
      </c>
      <c r="E36" s="3" t="s">
        <v>10</v>
      </c>
      <c r="F36" s="3">
        <v>3656</v>
      </c>
      <c r="G36" s="3" t="s">
        <v>11</v>
      </c>
      <c r="H36" s="3" t="s">
        <v>48</v>
      </c>
      <c r="I36" s="3" t="s">
        <v>100</v>
      </c>
      <c r="J36" s="5">
        <v>11040000</v>
      </c>
      <c r="K36" s="3" t="s">
        <v>135</v>
      </c>
    </row>
    <row r="37" spans="1:11" x14ac:dyDescent="0.25">
      <c r="A37" s="3">
        <v>2024</v>
      </c>
      <c r="B37" s="4">
        <v>45471</v>
      </c>
      <c r="C37" s="3" t="s">
        <v>963</v>
      </c>
      <c r="D37" s="3">
        <v>1</v>
      </c>
      <c r="E37" s="3" t="s">
        <v>10</v>
      </c>
      <c r="F37" s="3">
        <v>3670</v>
      </c>
      <c r="G37" s="3" t="s">
        <v>12</v>
      </c>
      <c r="H37" s="3" t="s">
        <v>49</v>
      </c>
      <c r="I37" s="3" t="s">
        <v>101</v>
      </c>
      <c r="J37" s="5">
        <v>22080000</v>
      </c>
      <c r="K37" s="3" t="s">
        <v>135</v>
      </c>
    </row>
    <row r="38" spans="1:11" x14ac:dyDescent="0.25">
      <c r="A38" s="3">
        <v>2024</v>
      </c>
      <c r="B38" s="4">
        <v>45631</v>
      </c>
      <c r="C38" s="3" t="s">
        <v>963</v>
      </c>
      <c r="D38" s="3">
        <v>1</v>
      </c>
      <c r="E38" s="3" t="s">
        <v>10</v>
      </c>
      <c r="F38" s="3">
        <v>3656</v>
      </c>
      <c r="G38" s="3" t="s">
        <v>11</v>
      </c>
      <c r="H38" s="3" t="s">
        <v>50</v>
      </c>
      <c r="I38" s="3" t="s">
        <v>102</v>
      </c>
      <c r="J38" s="5">
        <v>12000000</v>
      </c>
      <c r="K38" s="3" t="s">
        <v>135</v>
      </c>
    </row>
    <row r="39" spans="1:11" x14ac:dyDescent="0.25">
      <c r="A39" s="3">
        <v>2024</v>
      </c>
      <c r="B39" s="4">
        <v>45644</v>
      </c>
      <c r="C39" s="3" t="s">
        <v>963</v>
      </c>
      <c r="D39" s="3">
        <v>1</v>
      </c>
      <c r="E39" s="3" t="s">
        <v>10</v>
      </c>
      <c r="F39" s="3">
        <v>3670</v>
      </c>
      <c r="G39" s="3" t="s">
        <v>12</v>
      </c>
      <c r="H39" s="3" t="s">
        <v>51</v>
      </c>
      <c r="I39" s="3" t="s">
        <v>103</v>
      </c>
      <c r="J39" s="5">
        <v>2000000</v>
      </c>
      <c r="K39" s="3" t="s">
        <v>135</v>
      </c>
    </row>
    <row r="40" spans="1:11" x14ac:dyDescent="0.25">
      <c r="A40" s="3">
        <v>2024</v>
      </c>
      <c r="B40" s="4">
        <v>45646</v>
      </c>
      <c r="C40" s="3" t="s">
        <v>963</v>
      </c>
      <c r="D40" s="3">
        <v>1</v>
      </c>
      <c r="E40" s="3" t="s">
        <v>10</v>
      </c>
      <c r="F40" s="3">
        <v>3670</v>
      </c>
      <c r="G40" s="3" t="s">
        <v>12</v>
      </c>
      <c r="H40" s="3" t="s">
        <v>52</v>
      </c>
      <c r="I40" s="3" t="s">
        <v>104</v>
      </c>
      <c r="J40" s="5">
        <v>6000000</v>
      </c>
      <c r="K40" s="3" t="s">
        <v>135</v>
      </c>
    </row>
    <row r="41" spans="1:11" x14ac:dyDescent="0.25">
      <c r="A41" s="3">
        <v>2024</v>
      </c>
      <c r="B41" s="4">
        <v>45650</v>
      </c>
      <c r="C41" s="3" t="s">
        <v>963</v>
      </c>
      <c r="D41" s="3">
        <v>1</v>
      </c>
      <c r="E41" s="3" t="s">
        <v>10</v>
      </c>
      <c r="F41" s="3">
        <v>3670</v>
      </c>
      <c r="G41" s="3" t="s">
        <v>12</v>
      </c>
      <c r="H41" s="3" t="s">
        <v>53</v>
      </c>
      <c r="I41" s="3" t="s">
        <v>105</v>
      </c>
      <c r="J41" s="5">
        <v>3500000</v>
      </c>
      <c r="K41" s="3" t="s">
        <v>135</v>
      </c>
    </row>
    <row r="42" spans="1:11" x14ac:dyDescent="0.25">
      <c r="A42" s="3">
        <v>2024</v>
      </c>
      <c r="B42" s="4">
        <v>45656</v>
      </c>
      <c r="C42" s="3" t="s">
        <v>963</v>
      </c>
      <c r="D42" s="3">
        <v>1</v>
      </c>
      <c r="E42" s="3" t="s">
        <v>10</v>
      </c>
      <c r="F42" s="3">
        <v>3670</v>
      </c>
      <c r="G42" s="3" t="s">
        <v>12</v>
      </c>
      <c r="H42" s="3" t="s">
        <v>54</v>
      </c>
      <c r="I42" s="3" t="s">
        <v>106</v>
      </c>
      <c r="J42" s="5">
        <v>1000000</v>
      </c>
      <c r="K42" s="3" t="s">
        <v>135</v>
      </c>
    </row>
    <row r="43" spans="1:11" x14ac:dyDescent="0.25">
      <c r="A43" s="3">
        <v>2024</v>
      </c>
      <c r="B43" s="4">
        <v>45656</v>
      </c>
      <c r="C43" s="3" t="s">
        <v>963</v>
      </c>
      <c r="D43" s="3">
        <v>1</v>
      </c>
      <c r="E43" s="3" t="s">
        <v>10</v>
      </c>
      <c r="F43" s="3">
        <v>3670</v>
      </c>
      <c r="G43" s="3" t="s">
        <v>12</v>
      </c>
      <c r="H43" s="3" t="s">
        <v>55</v>
      </c>
      <c r="I43" s="3" t="s">
        <v>107</v>
      </c>
      <c r="J43" s="5">
        <v>4000000</v>
      </c>
      <c r="K43" s="3" t="s">
        <v>135</v>
      </c>
    </row>
    <row r="44" spans="1:11" x14ac:dyDescent="0.25">
      <c r="A44" s="3">
        <v>2024</v>
      </c>
      <c r="B44" s="4">
        <v>45656</v>
      </c>
      <c r="C44" s="3" t="s">
        <v>963</v>
      </c>
      <c r="D44" s="3">
        <v>1</v>
      </c>
      <c r="E44" s="3" t="s">
        <v>10</v>
      </c>
      <c r="F44" s="3">
        <v>3670</v>
      </c>
      <c r="G44" s="3" t="s">
        <v>12</v>
      </c>
      <c r="H44" s="3" t="s">
        <v>56</v>
      </c>
      <c r="I44" s="3" t="s">
        <v>108</v>
      </c>
      <c r="J44" s="5">
        <v>6000000</v>
      </c>
      <c r="K44" s="3" t="s">
        <v>135</v>
      </c>
    </row>
    <row r="45" spans="1:11" x14ac:dyDescent="0.25">
      <c r="A45" s="3">
        <v>2024</v>
      </c>
      <c r="B45" s="4">
        <v>45656</v>
      </c>
      <c r="C45" s="3" t="s">
        <v>963</v>
      </c>
      <c r="D45" s="3">
        <v>1</v>
      </c>
      <c r="E45" s="3" t="s">
        <v>10</v>
      </c>
      <c r="F45" s="3">
        <v>3670</v>
      </c>
      <c r="G45" s="3" t="s">
        <v>12</v>
      </c>
      <c r="H45" s="3" t="s">
        <v>57</v>
      </c>
      <c r="I45" s="3" t="s">
        <v>109</v>
      </c>
      <c r="J45" s="5">
        <v>10000000</v>
      </c>
      <c r="K45" s="3" t="s">
        <v>135</v>
      </c>
    </row>
    <row r="46" spans="1:11" x14ac:dyDescent="0.25">
      <c r="A46" s="3">
        <v>2024</v>
      </c>
      <c r="B46" s="4">
        <v>45656</v>
      </c>
      <c r="C46" s="3" t="s">
        <v>963</v>
      </c>
      <c r="D46" s="3">
        <v>1</v>
      </c>
      <c r="E46" s="3" t="s">
        <v>10</v>
      </c>
      <c r="F46" s="3">
        <v>3670</v>
      </c>
      <c r="G46" s="3" t="s">
        <v>12</v>
      </c>
      <c r="H46" s="3" t="s">
        <v>58</v>
      </c>
      <c r="I46" s="3" t="s">
        <v>110</v>
      </c>
      <c r="J46" s="5">
        <v>8000000</v>
      </c>
      <c r="K46" s="3" t="s">
        <v>135</v>
      </c>
    </row>
    <row r="47" spans="1:11" x14ac:dyDescent="0.25">
      <c r="A47" s="3">
        <v>2024</v>
      </c>
      <c r="B47" s="4">
        <v>45656</v>
      </c>
      <c r="C47" s="3" t="s">
        <v>963</v>
      </c>
      <c r="D47" s="3">
        <v>1</v>
      </c>
      <c r="E47" s="3" t="s">
        <v>10</v>
      </c>
      <c r="F47" s="3">
        <v>3670</v>
      </c>
      <c r="G47" s="3" t="s">
        <v>12</v>
      </c>
      <c r="H47" s="3" t="s">
        <v>59</v>
      </c>
      <c r="I47" s="3" t="s">
        <v>111</v>
      </c>
      <c r="J47" s="5">
        <v>1000000</v>
      </c>
      <c r="K47" s="3" t="s">
        <v>135</v>
      </c>
    </row>
    <row r="48" spans="1:11" x14ac:dyDescent="0.25">
      <c r="A48" s="3">
        <v>2024</v>
      </c>
      <c r="B48" s="4">
        <v>45656</v>
      </c>
      <c r="C48" s="3" t="s">
        <v>963</v>
      </c>
      <c r="D48" s="3">
        <v>1</v>
      </c>
      <c r="E48" s="3" t="s">
        <v>10</v>
      </c>
      <c r="F48" s="3">
        <v>3670</v>
      </c>
      <c r="G48" s="3" t="s">
        <v>12</v>
      </c>
      <c r="H48" s="3" t="s">
        <v>60</v>
      </c>
      <c r="I48" s="3" t="s">
        <v>112</v>
      </c>
      <c r="J48" s="5">
        <v>8000000</v>
      </c>
      <c r="K48" s="3" t="s">
        <v>135</v>
      </c>
    </row>
    <row r="49" spans="1:11" x14ac:dyDescent="0.25">
      <c r="A49" s="3">
        <v>2024</v>
      </c>
      <c r="B49" s="4">
        <v>45656</v>
      </c>
      <c r="C49" s="3" t="s">
        <v>963</v>
      </c>
      <c r="D49" s="3">
        <v>1</v>
      </c>
      <c r="E49" s="3" t="s">
        <v>10</v>
      </c>
      <c r="F49" s="3">
        <v>3903</v>
      </c>
      <c r="G49" s="3" t="s">
        <v>13</v>
      </c>
      <c r="H49" s="3" t="s">
        <v>61</v>
      </c>
      <c r="I49" s="3" t="s">
        <v>113</v>
      </c>
      <c r="J49" s="5">
        <v>30000000</v>
      </c>
      <c r="K49" s="3" t="s">
        <v>135</v>
      </c>
    </row>
    <row r="50" spans="1:11" x14ac:dyDescent="0.25">
      <c r="A50" s="3">
        <v>2024</v>
      </c>
      <c r="B50" s="4">
        <v>45656</v>
      </c>
      <c r="C50" s="3" t="s">
        <v>963</v>
      </c>
      <c r="D50" s="3">
        <v>1</v>
      </c>
      <c r="E50" s="3" t="s">
        <v>10</v>
      </c>
      <c r="F50" s="3">
        <v>3903</v>
      </c>
      <c r="G50" s="3" t="s">
        <v>13</v>
      </c>
      <c r="H50" s="3" t="s">
        <v>62</v>
      </c>
      <c r="I50" s="3" t="s">
        <v>114</v>
      </c>
      <c r="J50" s="5">
        <v>8000000</v>
      </c>
      <c r="K50" s="3" t="s">
        <v>135</v>
      </c>
    </row>
    <row r="51" spans="1:11" x14ac:dyDescent="0.25">
      <c r="A51" s="3">
        <v>2024</v>
      </c>
      <c r="B51" s="4">
        <v>45656</v>
      </c>
      <c r="C51" s="3" t="s">
        <v>963</v>
      </c>
      <c r="D51" s="3">
        <v>1</v>
      </c>
      <c r="E51" s="3" t="s">
        <v>10</v>
      </c>
      <c r="F51" s="3">
        <v>3903</v>
      </c>
      <c r="G51" s="3" t="s">
        <v>13</v>
      </c>
      <c r="H51" s="3" t="s">
        <v>63</v>
      </c>
      <c r="I51" s="3" t="s">
        <v>115</v>
      </c>
      <c r="J51" s="5">
        <v>3500000</v>
      </c>
      <c r="K51" s="3" t="s">
        <v>135</v>
      </c>
    </row>
    <row r="52" spans="1:11" x14ac:dyDescent="0.25">
      <c r="A52" s="3">
        <v>2024</v>
      </c>
      <c r="B52" s="4">
        <v>45657</v>
      </c>
      <c r="C52" s="3" t="s">
        <v>963</v>
      </c>
      <c r="D52" s="3">
        <v>1</v>
      </c>
      <c r="E52" s="3" t="s">
        <v>10</v>
      </c>
      <c r="F52" s="3">
        <v>3670</v>
      </c>
      <c r="G52" s="3" t="s">
        <v>13</v>
      </c>
      <c r="H52" s="3" t="s">
        <v>64</v>
      </c>
      <c r="I52" s="3" t="s">
        <v>116</v>
      </c>
      <c r="J52" s="5">
        <v>6000000</v>
      </c>
      <c r="K52" s="3" t="s">
        <v>135</v>
      </c>
    </row>
    <row r="53" spans="1:11" x14ac:dyDescent="0.25">
      <c r="A53" s="3">
        <v>2024</v>
      </c>
      <c r="B53" s="4">
        <v>45657</v>
      </c>
      <c r="C53" s="3" t="s">
        <v>963</v>
      </c>
      <c r="D53" s="3">
        <v>1</v>
      </c>
      <c r="E53" s="3" t="s">
        <v>10</v>
      </c>
      <c r="F53" s="3">
        <v>3903</v>
      </c>
      <c r="G53" s="3" t="s">
        <v>13</v>
      </c>
      <c r="H53" s="3" t="s">
        <v>65</v>
      </c>
      <c r="I53" s="3" t="s">
        <v>117</v>
      </c>
      <c r="J53" s="5">
        <v>5000000</v>
      </c>
      <c r="K53" s="3" t="s">
        <v>135</v>
      </c>
    </row>
    <row r="54" spans="1:11" x14ac:dyDescent="0.25">
      <c r="A54" s="3">
        <v>2024</v>
      </c>
      <c r="B54" s="4">
        <v>45317</v>
      </c>
      <c r="C54" s="3" t="s">
        <v>1148</v>
      </c>
      <c r="D54" s="3">
        <v>31</v>
      </c>
      <c r="E54" s="3" t="s">
        <v>118</v>
      </c>
      <c r="F54" s="3">
        <v>3669</v>
      </c>
      <c r="G54" s="3" t="s">
        <v>119</v>
      </c>
      <c r="H54" s="3" t="s">
        <v>120</v>
      </c>
      <c r="I54" s="3" t="s">
        <v>830</v>
      </c>
      <c r="J54" s="5">
        <v>920000</v>
      </c>
      <c r="K54" s="3" t="s">
        <v>135</v>
      </c>
    </row>
    <row r="55" spans="1:11" x14ac:dyDescent="0.25">
      <c r="A55" s="3">
        <v>2024</v>
      </c>
      <c r="B55" s="4">
        <v>45317</v>
      </c>
      <c r="C55" s="3" t="s">
        <v>1148</v>
      </c>
      <c r="D55" s="3">
        <v>31</v>
      </c>
      <c r="E55" s="3" t="s">
        <v>118</v>
      </c>
      <c r="F55" s="3">
        <v>3669</v>
      </c>
      <c r="G55" s="3" t="s">
        <v>119</v>
      </c>
      <c r="H55" s="3" t="s">
        <v>121</v>
      </c>
      <c r="I55" s="3" t="s">
        <v>831</v>
      </c>
      <c r="J55" s="5">
        <v>920000</v>
      </c>
      <c r="K55" s="3" t="s">
        <v>135</v>
      </c>
    </row>
    <row r="56" spans="1:11" x14ac:dyDescent="0.25">
      <c r="A56" s="3">
        <v>2024</v>
      </c>
      <c r="B56" s="4">
        <v>45450</v>
      </c>
      <c r="C56" s="3" t="s">
        <v>1148</v>
      </c>
      <c r="D56" s="3">
        <v>31</v>
      </c>
      <c r="E56" s="3" t="s">
        <v>118</v>
      </c>
      <c r="F56" s="3">
        <v>3669</v>
      </c>
      <c r="G56" s="3" t="s">
        <v>119</v>
      </c>
      <c r="H56" s="3" t="s">
        <v>122</v>
      </c>
      <c r="I56" s="3" t="s">
        <v>832</v>
      </c>
      <c r="J56" s="5">
        <v>22080000</v>
      </c>
      <c r="K56" s="3" t="s">
        <v>135</v>
      </c>
    </row>
    <row r="57" spans="1:11" x14ac:dyDescent="0.25">
      <c r="A57" s="3">
        <v>2024</v>
      </c>
      <c r="B57" s="4">
        <v>45467</v>
      </c>
      <c r="C57" s="3" t="s">
        <v>1148</v>
      </c>
      <c r="D57" s="3">
        <v>31</v>
      </c>
      <c r="E57" s="3" t="s">
        <v>118</v>
      </c>
      <c r="F57" s="3">
        <v>3669</v>
      </c>
      <c r="G57" s="3" t="s">
        <v>119</v>
      </c>
      <c r="H57" s="3" t="s">
        <v>123</v>
      </c>
      <c r="I57" s="3" t="s">
        <v>833</v>
      </c>
      <c r="J57" s="5">
        <v>33120000</v>
      </c>
      <c r="K57" s="3" t="s">
        <v>135</v>
      </c>
    </row>
    <row r="58" spans="1:11" x14ac:dyDescent="0.25">
      <c r="A58" s="3">
        <v>2024</v>
      </c>
      <c r="B58" s="4">
        <v>45467</v>
      </c>
      <c r="C58" s="3" t="s">
        <v>1148</v>
      </c>
      <c r="D58" s="3">
        <v>31</v>
      </c>
      <c r="E58" s="3" t="s">
        <v>118</v>
      </c>
      <c r="F58" s="3">
        <v>3669</v>
      </c>
      <c r="G58" s="3" t="s">
        <v>119</v>
      </c>
      <c r="H58" s="3" t="s">
        <v>124</v>
      </c>
      <c r="I58" s="3" t="s">
        <v>834</v>
      </c>
      <c r="J58" s="5">
        <v>11040000</v>
      </c>
      <c r="K58" s="3" t="s">
        <v>135</v>
      </c>
    </row>
    <row r="59" spans="1:11" x14ac:dyDescent="0.25">
      <c r="A59" s="3">
        <v>2024</v>
      </c>
      <c r="B59" s="4">
        <v>45471</v>
      </c>
      <c r="C59" s="3" t="s">
        <v>1148</v>
      </c>
      <c r="D59" s="3">
        <v>31</v>
      </c>
      <c r="E59" s="3" t="s">
        <v>118</v>
      </c>
      <c r="F59" s="3">
        <v>3669</v>
      </c>
      <c r="G59" s="3" t="s">
        <v>119</v>
      </c>
      <c r="H59" s="3" t="s">
        <v>125</v>
      </c>
      <c r="I59" s="3" t="s">
        <v>835</v>
      </c>
      <c r="J59" s="5">
        <v>1840000</v>
      </c>
      <c r="K59" s="3" t="s">
        <v>135</v>
      </c>
    </row>
    <row r="60" spans="1:11" x14ac:dyDescent="0.25">
      <c r="A60" s="3">
        <v>2024</v>
      </c>
      <c r="B60" s="4">
        <v>45471</v>
      </c>
      <c r="C60" s="3" t="s">
        <v>1148</v>
      </c>
      <c r="D60" s="3">
        <v>31</v>
      </c>
      <c r="E60" s="3" t="s">
        <v>118</v>
      </c>
      <c r="F60" s="3">
        <v>3669</v>
      </c>
      <c r="G60" s="3" t="s">
        <v>119</v>
      </c>
      <c r="H60" s="3" t="s">
        <v>126</v>
      </c>
      <c r="I60" s="3" t="s">
        <v>836</v>
      </c>
      <c r="J60" s="5">
        <v>11520000</v>
      </c>
      <c r="K60" s="3" t="s">
        <v>135</v>
      </c>
    </row>
    <row r="61" spans="1:11" x14ac:dyDescent="0.25">
      <c r="A61" s="3">
        <v>2024</v>
      </c>
      <c r="B61" s="4">
        <v>45471</v>
      </c>
      <c r="C61" s="3" t="s">
        <v>1148</v>
      </c>
      <c r="D61" s="3">
        <v>31</v>
      </c>
      <c r="E61" s="3" t="s">
        <v>118</v>
      </c>
      <c r="F61" s="3">
        <v>3669</v>
      </c>
      <c r="G61" s="3" t="s">
        <v>119</v>
      </c>
      <c r="H61" s="3" t="s">
        <v>127</v>
      </c>
      <c r="I61" s="3" t="s">
        <v>837</v>
      </c>
      <c r="J61" s="5">
        <v>11040000</v>
      </c>
      <c r="K61" s="3" t="s">
        <v>135</v>
      </c>
    </row>
    <row r="62" spans="1:11" x14ac:dyDescent="0.25">
      <c r="A62" s="3">
        <v>2024</v>
      </c>
      <c r="B62" s="4">
        <v>45473</v>
      </c>
      <c r="C62" s="3" t="s">
        <v>1148</v>
      </c>
      <c r="D62" s="3">
        <v>31</v>
      </c>
      <c r="E62" s="3" t="s">
        <v>118</v>
      </c>
      <c r="F62" s="3">
        <v>3669</v>
      </c>
      <c r="G62" s="3" t="s">
        <v>119</v>
      </c>
      <c r="H62" s="3" t="s">
        <v>128</v>
      </c>
      <c r="I62" s="3" t="s">
        <v>838</v>
      </c>
      <c r="J62" s="5">
        <v>11040000</v>
      </c>
      <c r="K62" s="3" t="s">
        <v>135</v>
      </c>
    </row>
    <row r="63" spans="1:11" x14ac:dyDescent="0.25">
      <c r="A63" s="3">
        <v>2024</v>
      </c>
      <c r="B63" s="4">
        <v>45473</v>
      </c>
      <c r="C63" s="3" t="s">
        <v>1148</v>
      </c>
      <c r="D63" s="3">
        <v>31</v>
      </c>
      <c r="E63" s="3" t="s">
        <v>118</v>
      </c>
      <c r="F63" s="3">
        <v>3669</v>
      </c>
      <c r="G63" s="3" t="s">
        <v>119</v>
      </c>
      <c r="H63" s="3" t="s">
        <v>129</v>
      </c>
      <c r="I63" s="3" t="s">
        <v>839</v>
      </c>
      <c r="J63" s="5">
        <v>22080000</v>
      </c>
      <c r="K63" s="3" t="s">
        <v>135</v>
      </c>
    </row>
    <row r="64" spans="1:11" x14ac:dyDescent="0.25">
      <c r="A64" s="3">
        <v>2024</v>
      </c>
      <c r="B64" s="4">
        <v>45322</v>
      </c>
      <c r="C64" s="3" t="s">
        <v>130</v>
      </c>
      <c r="D64" s="3">
        <v>94</v>
      </c>
      <c r="E64" s="3" t="s">
        <v>131</v>
      </c>
      <c r="F64" s="3">
        <v>3093</v>
      </c>
      <c r="G64" s="3" t="s">
        <v>132</v>
      </c>
      <c r="H64" s="3" t="s">
        <v>133</v>
      </c>
      <c r="I64" s="3" t="s">
        <v>134</v>
      </c>
      <c r="J64" s="5">
        <v>99360000</v>
      </c>
      <c r="K64" s="3" t="s">
        <v>135</v>
      </c>
    </row>
    <row r="65" spans="1:11" x14ac:dyDescent="0.25">
      <c r="A65" s="3">
        <v>2024</v>
      </c>
      <c r="B65" s="4">
        <v>45323</v>
      </c>
      <c r="C65" s="3" t="s">
        <v>130</v>
      </c>
      <c r="D65" s="3">
        <v>94</v>
      </c>
      <c r="E65" s="3" t="s">
        <v>131</v>
      </c>
      <c r="F65" s="3">
        <v>3093</v>
      </c>
      <c r="G65" s="3" t="s">
        <v>132</v>
      </c>
      <c r="H65" s="3" t="s">
        <v>136</v>
      </c>
      <c r="I65" s="3" t="s">
        <v>137</v>
      </c>
      <c r="J65" s="5">
        <v>11040000</v>
      </c>
      <c r="K65" s="3" t="s">
        <v>135</v>
      </c>
    </row>
    <row r="66" spans="1:11" x14ac:dyDescent="0.25">
      <c r="A66" s="3">
        <v>2024</v>
      </c>
      <c r="B66" s="4">
        <v>45399</v>
      </c>
      <c r="C66" s="3" t="s">
        <v>130</v>
      </c>
      <c r="D66" s="3">
        <v>94</v>
      </c>
      <c r="E66" s="3" t="s">
        <v>131</v>
      </c>
      <c r="F66" s="3">
        <v>3093</v>
      </c>
      <c r="G66" s="3" t="s">
        <v>132</v>
      </c>
      <c r="H66" s="3" t="s">
        <v>138</v>
      </c>
      <c r="I66" s="3" t="s">
        <v>139</v>
      </c>
      <c r="J66" s="5">
        <v>11040000</v>
      </c>
      <c r="K66" s="3" t="s">
        <v>135</v>
      </c>
    </row>
    <row r="67" spans="1:11" x14ac:dyDescent="0.25">
      <c r="A67" s="3">
        <v>2024</v>
      </c>
      <c r="B67" s="4">
        <v>45454</v>
      </c>
      <c r="C67" s="3" t="s">
        <v>130</v>
      </c>
      <c r="D67" s="3">
        <v>94</v>
      </c>
      <c r="E67" s="3" t="s">
        <v>131</v>
      </c>
      <c r="F67" s="3">
        <v>3093</v>
      </c>
      <c r="G67" s="3" t="s">
        <v>132</v>
      </c>
      <c r="H67" s="3" t="s">
        <v>140</v>
      </c>
      <c r="I67" s="3" t="s">
        <v>141</v>
      </c>
      <c r="J67" s="5">
        <v>11040000</v>
      </c>
      <c r="K67" s="3" t="s">
        <v>135</v>
      </c>
    </row>
    <row r="68" spans="1:11" x14ac:dyDescent="0.25">
      <c r="A68" s="3">
        <v>2024</v>
      </c>
      <c r="B68" s="4">
        <v>45371</v>
      </c>
      <c r="C68" s="3" t="s">
        <v>1138</v>
      </c>
      <c r="D68" s="3">
        <v>97</v>
      </c>
      <c r="E68" s="3" t="s">
        <v>142</v>
      </c>
      <c r="F68" s="3">
        <v>2270</v>
      </c>
      <c r="G68" s="3" t="s">
        <v>143</v>
      </c>
      <c r="H68" s="3" t="s">
        <v>144</v>
      </c>
      <c r="I68" s="3" t="s">
        <v>145</v>
      </c>
      <c r="J68" s="5">
        <v>11040000</v>
      </c>
      <c r="K68" s="3" t="s">
        <v>135</v>
      </c>
    </row>
    <row r="69" spans="1:11" x14ac:dyDescent="0.25">
      <c r="A69" s="3">
        <v>2024</v>
      </c>
      <c r="B69" s="4">
        <v>45457</v>
      </c>
      <c r="C69" s="3" t="s">
        <v>1138</v>
      </c>
      <c r="D69" s="3">
        <v>97</v>
      </c>
      <c r="E69" s="3" t="s">
        <v>142</v>
      </c>
      <c r="F69" s="3">
        <v>2270</v>
      </c>
      <c r="G69" s="3" t="s">
        <v>143</v>
      </c>
      <c r="H69" s="3" t="s">
        <v>147</v>
      </c>
      <c r="I69" s="3" t="s">
        <v>148</v>
      </c>
      <c r="J69" s="5">
        <v>9200000</v>
      </c>
      <c r="K69" s="3" t="s">
        <v>135</v>
      </c>
    </row>
    <row r="70" spans="1:11" x14ac:dyDescent="0.25">
      <c r="A70" s="3">
        <v>2024</v>
      </c>
      <c r="B70" s="4">
        <v>45470</v>
      </c>
      <c r="C70" s="3" t="s">
        <v>1138</v>
      </c>
      <c r="D70" s="3">
        <v>97</v>
      </c>
      <c r="E70" s="3" t="s">
        <v>142</v>
      </c>
      <c r="F70" s="3">
        <v>2270</v>
      </c>
      <c r="G70" s="3" t="s">
        <v>143</v>
      </c>
      <c r="H70" s="3" t="s">
        <v>149</v>
      </c>
      <c r="I70" s="3" t="s">
        <v>85</v>
      </c>
      <c r="J70" s="5">
        <v>16560000</v>
      </c>
      <c r="K70" s="3" t="s">
        <v>135</v>
      </c>
    </row>
    <row r="71" spans="1:11" x14ac:dyDescent="0.25">
      <c r="A71" s="3">
        <v>2024</v>
      </c>
      <c r="B71" s="4">
        <v>45471</v>
      </c>
      <c r="C71" s="3" t="s">
        <v>1138</v>
      </c>
      <c r="D71" s="3">
        <v>97</v>
      </c>
      <c r="E71" s="3" t="s">
        <v>142</v>
      </c>
      <c r="F71" s="3">
        <v>2270</v>
      </c>
      <c r="G71" s="3" t="s">
        <v>143</v>
      </c>
      <c r="H71" s="3" t="s">
        <v>150</v>
      </c>
      <c r="I71" s="3" t="s">
        <v>151</v>
      </c>
      <c r="J71" s="5">
        <v>52992000</v>
      </c>
      <c r="K71" s="3" t="s">
        <v>135</v>
      </c>
    </row>
    <row r="72" spans="1:11" x14ac:dyDescent="0.25">
      <c r="A72" s="3">
        <v>2024</v>
      </c>
      <c r="B72" s="4">
        <v>45471</v>
      </c>
      <c r="C72" s="3" t="s">
        <v>1138</v>
      </c>
      <c r="D72" s="3">
        <v>97</v>
      </c>
      <c r="E72" s="3" t="s">
        <v>142</v>
      </c>
      <c r="F72" s="3">
        <v>2270</v>
      </c>
      <c r="G72" s="3" t="s">
        <v>143</v>
      </c>
      <c r="H72" s="3" t="s">
        <v>152</v>
      </c>
      <c r="I72" s="3" t="s">
        <v>153</v>
      </c>
      <c r="J72" s="5">
        <v>11040000</v>
      </c>
      <c r="K72" s="3" t="s">
        <v>135</v>
      </c>
    </row>
    <row r="73" spans="1:11" x14ac:dyDescent="0.25">
      <c r="A73" s="3">
        <v>2024</v>
      </c>
      <c r="B73" s="4">
        <v>45473</v>
      </c>
      <c r="C73" s="3" t="s">
        <v>1138</v>
      </c>
      <c r="D73" s="3">
        <v>97</v>
      </c>
      <c r="E73" s="3" t="s">
        <v>142</v>
      </c>
      <c r="F73" s="3">
        <v>2270</v>
      </c>
      <c r="G73" s="3" t="s">
        <v>143</v>
      </c>
      <c r="H73" s="3" t="s">
        <v>154</v>
      </c>
      <c r="I73" s="3" t="s">
        <v>155</v>
      </c>
      <c r="J73" s="5">
        <v>9200000</v>
      </c>
      <c r="K73" s="3" t="s">
        <v>135</v>
      </c>
    </row>
    <row r="74" spans="1:11" x14ac:dyDescent="0.25">
      <c r="A74" s="3">
        <v>2024</v>
      </c>
      <c r="B74" s="4">
        <v>45650</v>
      </c>
      <c r="C74" s="3" t="s">
        <v>1138</v>
      </c>
      <c r="D74" s="3">
        <v>97</v>
      </c>
      <c r="E74" s="3" t="s">
        <v>142</v>
      </c>
      <c r="F74" s="3">
        <v>2270</v>
      </c>
      <c r="G74" s="3" t="s">
        <v>143</v>
      </c>
      <c r="H74" s="3" t="s">
        <v>156</v>
      </c>
      <c r="I74" s="3" t="s">
        <v>157</v>
      </c>
      <c r="J74" s="5">
        <v>3000000</v>
      </c>
      <c r="K74" s="3" t="s">
        <v>135</v>
      </c>
    </row>
    <row r="75" spans="1:11" x14ac:dyDescent="0.25">
      <c r="A75" s="3">
        <v>2024</v>
      </c>
      <c r="B75" s="4">
        <v>45656</v>
      </c>
      <c r="C75" s="3" t="s">
        <v>1138</v>
      </c>
      <c r="D75" s="3">
        <v>97</v>
      </c>
      <c r="E75" s="3" t="s">
        <v>142</v>
      </c>
      <c r="F75" s="3">
        <v>2270</v>
      </c>
      <c r="G75" s="3" t="s">
        <v>143</v>
      </c>
      <c r="H75" s="3" t="s">
        <v>158</v>
      </c>
      <c r="I75" s="3" t="s">
        <v>159</v>
      </c>
      <c r="J75" s="5">
        <v>6000000</v>
      </c>
      <c r="K75" s="3" t="s">
        <v>135</v>
      </c>
    </row>
    <row r="76" spans="1:11" x14ac:dyDescent="0.25">
      <c r="A76" s="3">
        <v>2024</v>
      </c>
      <c r="B76" s="4">
        <v>45317</v>
      </c>
      <c r="C76" s="3" t="s">
        <v>160</v>
      </c>
      <c r="D76" s="3">
        <v>134</v>
      </c>
      <c r="E76" s="3" t="s">
        <v>161</v>
      </c>
      <c r="F76" s="3">
        <v>3150</v>
      </c>
      <c r="G76" s="3" t="s">
        <v>162</v>
      </c>
      <c r="H76" s="3" t="s">
        <v>163</v>
      </c>
      <c r="I76" s="3" t="s">
        <v>164</v>
      </c>
      <c r="J76" s="5">
        <v>14720000</v>
      </c>
      <c r="K76" s="3" t="s">
        <v>135</v>
      </c>
    </row>
    <row r="77" spans="1:11" x14ac:dyDescent="0.25">
      <c r="A77" s="3">
        <v>2024</v>
      </c>
      <c r="B77" s="4">
        <v>45317</v>
      </c>
      <c r="C77" s="3" t="s">
        <v>160</v>
      </c>
      <c r="D77" s="3">
        <v>134</v>
      </c>
      <c r="E77" s="3" t="s">
        <v>161</v>
      </c>
      <c r="F77" s="3">
        <v>3150</v>
      </c>
      <c r="G77" s="3" t="s">
        <v>162</v>
      </c>
      <c r="H77" s="3" t="s">
        <v>165</v>
      </c>
      <c r="I77" s="3" t="s">
        <v>166</v>
      </c>
      <c r="J77" s="5">
        <v>5520000</v>
      </c>
      <c r="K77" s="3" t="s">
        <v>135</v>
      </c>
    </row>
    <row r="78" spans="1:11" x14ac:dyDescent="0.25">
      <c r="A78" s="3">
        <v>2024</v>
      </c>
      <c r="B78" s="4">
        <v>45317</v>
      </c>
      <c r="C78" s="3" t="s">
        <v>160</v>
      </c>
      <c r="D78" s="3">
        <v>134</v>
      </c>
      <c r="E78" s="3" t="s">
        <v>161</v>
      </c>
      <c r="F78" s="3">
        <v>3150</v>
      </c>
      <c r="G78" s="3" t="s">
        <v>162</v>
      </c>
      <c r="H78" s="3" t="s">
        <v>167</v>
      </c>
      <c r="I78" s="3" t="s">
        <v>168</v>
      </c>
      <c r="J78" s="5">
        <v>5520000</v>
      </c>
      <c r="K78" s="3" t="s">
        <v>135</v>
      </c>
    </row>
    <row r="79" spans="1:11" x14ac:dyDescent="0.25">
      <c r="A79" s="3">
        <v>2024</v>
      </c>
      <c r="B79" s="4">
        <v>45317</v>
      </c>
      <c r="C79" s="3" t="s">
        <v>160</v>
      </c>
      <c r="D79" s="3">
        <v>134</v>
      </c>
      <c r="E79" s="3" t="s">
        <v>161</v>
      </c>
      <c r="F79" s="3">
        <v>3150</v>
      </c>
      <c r="G79" s="3" t="s">
        <v>162</v>
      </c>
      <c r="H79" s="3" t="s">
        <v>169</v>
      </c>
      <c r="I79" s="3" t="s">
        <v>170</v>
      </c>
      <c r="J79" s="5">
        <v>5520000</v>
      </c>
      <c r="K79" s="3" t="s">
        <v>135</v>
      </c>
    </row>
    <row r="80" spans="1:11" x14ac:dyDescent="0.25">
      <c r="A80" s="3">
        <v>2024</v>
      </c>
      <c r="B80" s="4">
        <v>45317</v>
      </c>
      <c r="C80" s="3" t="s">
        <v>160</v>
      </c>
      <c r="D80" s="3">
        <v>134</v>
      </c>
      <c r="E80" s="3" t="s">
        <v>161</v>
      </c>
      <c r="F80" s="3">
        <v>3150</v>
      </c>
      <c r="G80" s="3" t="s">
        <v>162</v>
      </c>
      <c r="H80" s="3" t="s">
        <v>171</v>
      </c>
      <c r="I80" s="3" t="s">
        <v>172</v>
      </c>
      <c r="J80" s="5">
        <v>5520000</v>
      </c>
      <c r="K80" s="3" t="s">
        <v>135</v>
      </c>
    </row>
    <row r="81" spans="1:11" x14ac:dyDescent="0.25">
      <c r="A81" s="3">
        <v>2024</v>
      </c>
      <c r="B81" s="4">
        <v>45321</v>
      </c>
      <c r="C81" s="3" t="s">
        <v>160</v>
      </c>
      <c r="D81" s="3">
        <v>134</v>
      </c>
      <c r="E81" s="3" t="s">
        <v>161</v>
      </c>
      <c r="F81" s="3">
        <v>3623</v>
      </c>
      <c r="G81" s="3" t="s">
        <v>173</v>
      </c>
      <c r="H81" s="3" t="s">
        <v>174</v>
      </c>
      <c r="I81" s="3" t="s">
        <v>175</v>
      </c>
      <c r="J81" s="5">
        <v>66240000</v>
      </c>
      <c r="K81" s="3" t="s">
        <v>135</v>
      </c>
    </row>
    <row r="82" spans="1:11" x14ac:dyDescent="0.25">
      <c r="A82" s="3">
        <v>2024</v>
      </c>
      <c r="B82" s="4">
        <v>45322</v>
      </c>
      <c r="C82" s="3" t="s">
        <v>160</v>
      </c>
      <c r="D82" s="3">
        <v>134</v>
      </c>
      <c r="E82" s="3" t="s">
        <v>161</v>
      </c>
      <c r="F82" s="3">
        <v>3150</v>
      </c>
      <c r="G82" s="3" t="s">
        <v>173</v>
      </c>
      <c r="H82" s="3" t="s">
        <v>176</v>
      </c>
      <c r="I82" s="3" t="s">
        <v>177</v>
      </c>
      <c r="J82" s="5">
        <v>11040000</v>
      </c>
      <c r="K82" s="3" t="s">
        <v>135</v>
      </c>
    </row>
    <row r="83" spans="1:11" x14ac:dyDescent="0.25">
      <c r="A83" s="3">
        <v>2024</v>
      </c>
      <c r="B83" s="4">
        <v>45342</v>
      </c>
      <c r="C83" s="3" t="s">
        <v>160</v>
      </c>
      <c r="D83" s="3">
        <v>134</v>
      </c>
      <c r="E83" s="3" t="s">
        <v>161</v>
      </c>
      <c r="F83" s="3">
        <v>3150</v>
      </c>
      <c r="G83" s="3" t="s">
        <v>173</v>
      </c>
      <c r="H83" s="3" t="s">
        <v>178</v>
      </c>
      <c r="I83" s="3" t="s">
        <v>179</v>
      </c>
      <c r="J83" s="5">
        <v>11040000</v>
      </c>
      <c r="K83" s="3" t="s">
        <v>135</v>
      </c>
    </row>
    <row r="84" spans="1:11" x14ac:dyDescent="0.25">
      <c r="A84" s="3">
        <v>2024</v>
      </c>
      <c r="B84" s="4">
        <v>45404</v>
      </c>
      <c r="C84" s="3" t="s">
        <v>160</v>
      </c>
      <c r="D84" s="3">
        <v>134</v>
      </c>
      <c r="E84" s="3" t="s">
        <v>161</v>
      </c>
      <c r="F84" s="3">
        <v>3623</v>
      </c>
      <c r="G84" s="3" t="s">
        <v>180</v>
      </c>
      <c r="H84" s="3" t="s">
        <v>181</v>
      </c>
      <c r="I84" s="3" t="s">
        <v>182</v>
      </c>
      <c r="J84" s="5">
        <v>11040000</v>
      </c>
      <c r="K84" s="3" t="s">
        <v>135</v>
      </c>
    </row>
    <row r="85" spans="1:11" x14ac:dyDescent="0.25">
      <c r="A85" s="3">
        <v>2024</v>
      </c>
      <c r="B85" s="4">
        <v>45468</v>
      </c>
      <c r="C85" s="3" t="s">
        <v>160</v>
      </c>
      <c r="D85" s="3">
        <v>134</v>
      </c>
      <c r="E85" s="3" t="s">
        <v>161</v>
      </c>
      <c r="F85" s="3">
        <v>3623</v>
      </c>
      <c r="G85" s="3" t="s">
        <v>180</v>
      </c>
      <c r="H85" s="3" t="s">
        <v>183</v>
      </c>
      <c r="I85" s="3" t="s">
        <v>184</v>
      </c>
      <c r="J85" s="5">
        <v>11040000</v>
      </c>
      <c r="K85" s="3" t="s">
        <v>135</v>
      </c>
    </row>
    <row r="86" spans="1:11" x14ac:dyDescent="0.25">
      <c r="A86" s="3">
        <v>2024</v>
      </c>
      <c r="B86" s="4">
        <v>45468</v>
      </c>
      <c r="C86" s="3" t="s">
        <v>160</v>
      </c>
      <c r="D86" s="3">
        <v>134</v>
      </c>
      <c r="E86" s="3" t="s">
        <v>161</v>
      </c>
      <c r="F86" s="3">
        <v>3623</v>
      </c>
      <c r="G86" s="3" t="s">
        <v>180</v>
      </c>
      <c r="H86" s="3" t="s">
        <v>185</v>
      </c>
      <c r="I86" s="3" t="s">
        <v>186</v>
      </c>
      <c r="J86" s="5">
        <v>11040000</v>
      </c>
      <c r="K86" s="3" t="s">
        <v>135</v>
      </c>
    </row>
    <row r="87" spans="1:11" x14ac:dyDescent="0.25">
      <c r="A87" s="3">
        <v>2024</v>
      </c>
      <c r="B87" s="4">
        <v>45468</v>
      </c>
      <c r="C87" s="3" t="s">
        <v>160</v>
      </c>
      <c r="D87" s="3">
        <v>134</v>
      </c>
      <c r="E87" s="3" t="s">
        <v>161</v>
      </c>
      <c r="F87" s="3">
        <v>3623</v>
      </c>
      <c r="G87" s="3" t="s">
        <v>180</v>
      </c>
      <c r="H87" s="3" t="s">
        <v>187</v>
      </c>
      <c r="I87" s="3" t="s">
        <v>188</v>
      </c>
      <c r="J87" s="5">
        <v>55200000</v>
      </c>
      <c r="K87" s="3" t="s">
        <v>135</v>
      </c>
    </row>
    <row r="88" spans="1:11" x14ac:dyDescent="0.25">
      <c r="A88" s="3">
        <v>2024</v>
      </c>
      <c r="B88" s="4">
        <v>45468</v>
      </c>
      <c r="C88" s="3" t="s">
        <v>160</v>
      </c>
      <c r="D88" s="3">
        <v>134</v>
      </c>
      <c r="E88" s="3" t="s">
        <v>161</v>
      </c>
      <c r="F88" s="3">
        <v>3623</v>
      </c>
      <c r="G88" s="3" t="s">
        <v>180</v>
      </c>
      <c r="H88" s="3" t="s">
        <v>189</v>
      </c>
      <c r="I88" s="3" t="s">
        <v>190</v>
      </c>
      <c r="J88" s="5">
        <v>33120000</v>
      </c>
      <c r="K88" s="3" t="s">
        <v>135</v>
      </c>
    </row>
    <row r="89" spans="1:11" x14ac:dyDescent="0.25">
      <c r="A89" s="3">
        <v>2024</v>
      </c>
      <c r="B89" s="4">
        <v>45469</v>
      </c>
      <c r="C89" s="3" t="s">
        <v>160</v>
      </c>
      <c r="D89" s="3">
        <v>134</v>
      </c>
      <c r="E89" s="3" t="s">
        <v>161</v>
      </c>
      <c r="F89" s="3">
        <v>3623</v>
      </c>
      <c r="G89" s="3" t="s">
        <v>180</v>
      </c>
      <c r="H89" s="3" t="s">
        <v>191</v>
      </c>
      <c r="I89" s="3" t="s">
        <v>192</v>
      </c>
      <c r="J89" s="5">
        <v>11040000</v>
      </c>
      <c r="K89" s="3" t="s">
        <v>135</v>
      </c>
    </row>
    <row r="90" spans="1:11" x14ac:dyDescent="0.25">
      <c r="A90" s="3">
        <v>2024</v>
      </c>
      <c r="B90" s="4">
        <v>45470</v>
      </c>
      <c r="C90" s="3" t="s">
        <v>160</v>
      </c>
      <c r="D90" s="3">
        <v>134</v>
      </c>
      <c r="E90" s="3" t="s">
        <v>161</v>
      </c>
      <c r="F90" s="3">
        <v>3623</v>
      </c>
      <c r="G90" s="3" t="s">
        <v>180</v>
      </c>
      <c r="H90" s="3" t="s">
        <v>193</v>
      </c>
      <c r="I90" s="3" t="s">
        <v>194</v>
      </c>
      <c r="J90" s="5">
        <v>22080000</v>
      </c>
      <c r="K90" s="3" t="s">
        <v>135</v>
      </c>
    </row>
    <row r="91" spans="1:11" x14ac:dyDescent="0.25">
      <c r="A91" s="3">
        <v>2024</v>
      </c>
      <c r="B91" s="4">
        <v>45471</v>
      </c>
      <c r="C91" s="3" t="s">
        <v>160</v>
      </c>
      <c r="D91" s="3">
        <v>134</v>
      </c>
      <c r="E91" s="3" t="s">
        <v>161</v>
      </c>
      <c r="F91" s="3">
        <v>3623</v>
      </c>
      <c r="G91" s="3" t="s">
        <v>180</v>
      </c>
      <c r="H91" s="3" t="s">
        <v>195</v>
      </c>
      <c r="I91" s="3" t="s">
        <v>196</v>
      </c>
      <c r="J91" s="5">
        <v>44160000</v>
      </c>
      <c r="K91" s="3" t="s">
        <v>135</v>
      </c>
    </row>
    <row r="92" spans="1:11" x14ac:dyDescent="0.25">
      <c r="A92" s="3">
        <v>2024</v>
      </c>
      <c r="B92" s="4">
        <v>45471</v>
      </c>
      <c r="C92" s="3" t="s">
        <v>160</v>
      </c>
      <c r="D92" s="3">
        <v>134</v>
      </c>
      <c r="E92" s="3" t="s">
        <v>161</v>
      </c>
      <c r="F92" s="3">
        <v>3623</v>
      </c>
      <c r="G92" s="3" t="s">
        <v>180</v>
      </c>
      <c r="H92" s="3" t="s">
        <v>197</v>
      </c>
      <c r="I92" s="3" t="s">
        <v>198</v>
      </c>
      <c r="J92" s="5">
        <v>46080000</v>
      </c>
      <c r="K92" s="3" t="s">
        <v>135</v>
      </c>
    </row>
    <row r="93" spans="1:11" x14ac:dyDescent="0.25">
      <c r="A93" s="3">
        <v>2024</v>
      </c>
      <c r="B93" s="4">
        <v>45471</v>
      </c>
      <c r="C93" s="3" t="s">
        <v>160</v>
      </c>
      <c r="D93" s="3">
        <v>134</v>
      </c>
      <c r="E93" s="3" t="s">
        <v>161</v>
      </c>
      <c r="F93" s="3">
        <v>3623</v>
      </c>
      <c r="G93" s="3" t="s">
        <v>180</v>
      </c>
      <c r="H93" s="3" t="s">
        <v>199</v>
      </c>
      <c r="I93" s="3" t="s">
        <v>200</v>
      </c>
      <c r="J93" s="5">
        <v>33120000</v>
      </c>
      <c r="K93" s="3" t="s">
        <v>135</v>
      </c>
    </row>
    <row r="94" spans="1:11" x14ac:dyDescent="0.25">
      <c r="A94" s="3">
        <v>2024</v>
      </c>
      <c r="B94" s="4">
        <v>45650</v>
      </c>
      <c r="C94" s="3" t="s">
        <v>160</v>
      </c>
      <c r="D94" s="3">
        <v>134</v>
      </c>
      <c r="E94" s="3" t="s">
        <v>161</v>
      </c>
      <c r="F94" s="3">
        <v>3623</v>
      </c>
      <c r="G94" s="3" t="s">
        <v>180</v>
      </c>
      <c r="H94" s="3" t="s">
        <v>201</v>
      </c>
      <c r="I94" s="3" t="s">
        <v>202</v>
      </c>
      <c r="J94" s="5">
        <v>3000000</v>
      </c>
      <c r="K94" s="3" t="s">
        <v>135</v>
      </c>
    </row>
    <row r="95" spans="1:11" x14ac:dyDescent="0.25">
      <c r="A95" s="3">
        <v>2024</v>
      </c>
      <c r="B95" s="4">
        <v>45650</v>
      </c>
      <c r="C95" s="3" t="s">
        <v>160</v>
      </c>
      <c r="D95" s="3">
        <v>134</v>
      </c>
      <c r="E95" s="3" t="s">
        <v>161</v>
      </c>
      <c r="F95" s="3">
        <v>3623</v>
      </c>
      <c r="G95" s="3" t="s">
        <v>180</v>
      </c>
      <c r="H95" s="3" t="s">
        <v>203</v>
      </c>
      <c r="I95" s="3" t="s">
        <v>204</v>
      </c>
      <c r="J95" s="5">
        <v>15640000</v>
      </c>
      <c r="K95" s="3" t="s">
        <v>1168</v>
      </c>
    </row>
    <row r="96" spans="1:11" x14ac:dyDescent="0.25">
      <c r="A96" s="3">
        <v>2024</v>
      </c>
      <c r="B96" s="4">
        <v>45653</v>
      </c>
      <c r="C96" s="3" t="s">
        <v>160</v>
      </c>
      <c r="D96" s="3">
        <v>134</v>
      </c>
      <c r="E96" s="3" t="s">
        <v>161</v>
      </c>
      <c r="F96" s="3">
        <v>3623</v>
      </c>
      <c r="G96" s="3" t="s">
        <v>180</v>
      </c>
      <c r="H96" s="3" t="s">
        <v>206</v>
      </c>
      <c r="I96" s="3" t="s">
        <v>207</v>
      </c>
      <c r="J96" s="5">
        <v>6000000</v>
      </c>
      <c r="K96" s="3" t="s">
        <v>1168</v>
      </c>
    </row>
    <row r="97" spans="1:11" x14ac:dyDescent="0.25">
      <c r="A97" s="3">
        <v>2024</v>
      </c>
      <c r="B97" s="4">
        <v>45657</v>
      </c>
      <c r="C97" s="3" t="s">
        <v>160</v>
      </c>
      <c r="D97" s="3">
        <v>134</v>
      </c>
      <c r="E97" s="3" t="s">
        <v>161</v>
      </c>
      <c r="F97" s="3">
        <v>3623</v>
      </c>
      <c r="G97" s="3" t="s">
        <v>180</v>
      </c>
      <c r="H97" s="3" t="s">
        <v>208</v>
      </c>
      <c r="I97" s="3" t="s">
        <v>840</v>
      </c>
      <c r="J97" s="5">
        <v>6000000</v>
      </c>
      <c r="K97" s="3" t="s">
        <v>1168</v>
      </c>
    </row>
    <row r="98" spans="1:11" x14ac:dyDescent="0.25">
      <c r="A98" s="3">
        <v>2024</v>
      </c>
      <c r="B98" s="4">
        <v>45471</v>
      </c>
      <c r="C98" s="3" t="s">
        <v>211</v>
      </c>
      <c r="D98" s="3">
        <v>184</v>
      </c>
      <c r="E98" s="3" t="s">
        <v>212</v>
      </c>
      <c r="F98" s="3">
        <v>3876</v>
      </c>
      <c r="G98" s="3" t="s">
        <v>213</v>
      </c>
      <c r="H98" s="3" t="s">
        <v>214</v>
      </c>
      <c r="I98" s="3" t="s">
        <v>215</v>
      </c>
      <c r="J98" s="5">
        <v>11040000</v>
      </c>
      <c r="K98" s="3" t="s">
        <v>1137</v>
      </c>
    </row>
    <row r="99" spans="1:11" x14ac:dyDescent="0.25">
      <c r="A99" s="3">
        <v>2024</v>
      </c>
      <c r="B99" s="4">
        <v>45471</v>
      </c>
      <c r="C99" s="3" t="s">
        <v>211</v>
      </c>
      <c r="D99" s="3">
        <v>184</v>
      </c>
      <c r="E99" s="3" t="s">
        <v>212</v>
      </c>
      <c r="F99" s="3">
        <v>3876</v>
      </c>
      <c r="G99" s="3" t="s">
        <v>213</v>
      </c>
      <c r="H99" s="3" t="s">
        <v>216</v>
      </c>
      <c r="I99" s="3" t="s">
        <v>470</v>
      </c>
      <c r="J99" s="5">
        <v>16560000</v>
      </c>
      <c r="K99" s="3" t="s">
        <v>1137</v>
      </c>
    </row>
    <row r="100" spans="1:11" x14ac:dyDescent="0.25">
      <c r="A100" s="3">
        <v>2024</v>
      </c>
      <c r="B100" s="4">
        <v>45293</v>
      </c>
      <c r="C100" s="3" t="s">
        <v>962</v>
      </c>
      <c r="D100" s="3">
        <v>215</v>
      </c>
      <c r="E100" s="3" t="s">
        <v>888</v>
      </c>
      <c r="F100" s="3">
        <v>2350</v>
      </c>
      <c r="G100" s="3" t="s">
        <v>217</v>
      </c>
      <c r="H100" s="3" t="s">
        <v>218</v>
      </c>
      <c r="I100" s="3" t="s">
        <v>219</v>
      </c>
      <c r="J100" s="5">
        <v>9200000</v>
      </c>
      <c r="K100" s="3" t="s">
        <v>135</v>
      </c>
    </row>
    <row r="101" spans="1:11" x14ac:dyDescent="0.25">
      <c r="A101" s="3">
        <v>2024</v>
      </c>
      <c r="B101" s="4">
        <v>45313</v>
      </c>
      <c r="C101" s="3" t="s">
        <v>962</v>
      </c>
      <c r="D101" s="3">
        <v>215</v>
      </c>
      <c r="E101" s="3" t="s">
        <v>888</v>
      </c>
      <c r="F101" s="3">
        <v>2350</v>
      </c>
      <c r="G101" s="3" t="s">
        <v>217</v>
      </c>
      <c r="H101" s="3" t="s">
        <v>220</v>
      </c>
      <c r="I101" s="3" t="s">
        <v>221</v>
      </c>
      <c r="J101" s="5">
        <v>6440000</v>
      </c>
      <c r="K101" s="3" t="s">
        <v>135</v>
      </c>
    </row>
    <row r="102" spans="1:11" x14ac:dyDescent="0.25">
      <c r="A102" s="3">
        <v>2024</v>
      </c>
      <c r="B102" s="4">
        <v>45320</v>
      </c>
      <c r="C102" s="3" t="s">
        <v>962</v>
      </c>
      <c r="D102" s="3">
        <v>215</v>
      </c>
      <c r="E102" s="3" t="s">
        <v>888</v>
      </c>
      <c r="F102" s="3">
        <v>2350</v>
      </c>
      <c r="G102" s="3" t="s">
        <v>217</v>
      </c>
      <c r="H102" s="3" t="s">
        <v>222</v>
      </c>
      <c r="I102" s="3" t="s">
        <v>223</v>
      </c>
      <c r="J102" s="5">
        <v>920000</v>
      </c>
      <c r="K102" s="3" t="s">
        <v>135</v>
      </c>
    </row>
    <row r="103" spans="1:11" x14ac:dyDescent="0.25">
      <c r="A103" s="3">
        <v>2024</v>
      </c>
      <c r="B103" s="4">
        <v>45320</v>
      </c>
      <c r="C103" s="3" t="s">
        <v>962</v>
      </c>
      <c r="D103" s="3">
        <v>215</v>
      </c>
      <c r="E103" s="3" t="s">
        <v>888</v>
      </c>
      <c r="F103" s="3">
        <v>2350</v>
      </c>
      <c r="G103" s="3" t="s">
        <v>217</v>
      </c>
      <c r="H103" s="3" t="s">
        <v>224</v>
      </c>
      <c r="I103" s="3" t="s">
        <v>225</v>
      </c>
      <c r="J103" s="5">
        <v>1840000</v>
      </c>
      <c r="K103" s="3" t="s">
        <v>135</v>
      </c>
    </row>
    <row r="104" spans="1:11" x14ac:dyDescent="0.25">
      <c r="A104" s="3">
        <v>2024</v>
      </c>
      <c r="B104" s="4">
        <v>45321</v>
      </c>
      <c r="C104" s="3" t="s">
        <v>962</v>
      </c>
      <c r="D104" s="3">
        <v>215</v>
      </c>
      <c r="E104" s="3" t="s">
        <v>888</v>
      </c>
      <c r="F104" s="3">
        <v>2350</v>
      </c>
      <c r="G104" s="3" t="s">
        <v>217</v>
      </c>
      <c r="H104" s="3" t="s">
        <v>226</v>
      </c>
      <c r="I104" s="3" t="s">
        <v>227</v>
      </c>
      <c r="J104" s="5">
        <v>11520000</v>
      </c>
      <c r="K104" s="3" t="s">
        <v>135</v>
      </c>
    </row>
    <row r="105" spans="1:11" x14ac:dyDescent="0.25">
      <c r="A105" s="3">
        <v>2024</v>
      </c>
      <c r="B105" s="4">
        <v>45321</v>
      </c>
      <c r="C105" s="3" t="s">
        <v>962</v>
      </c>
      <c r="D105" s="3">
        <v>215</v>
      </c>
      <c r="E105" s="3" t="s">
        <v>888</v>
      </c>
      <c r="F105" s="3">
        <v>2350</v>
      </c>
      <c r="G105" s="3" t="s">
        <v>217</v>
      </c>
      <c r="H105" s="3" t="s">
        <v>228</v>
      </c>
      <c r="I105" s="3" t="s">
        <v>229</v>
      </c>
      <c r="J105" s="5">
        <v>920000</v>
      </c>
      <c r="K105" s="3" t="s">
        <v>135</v>
      </c>
    </row>
    <row r="106" spans="1:11" x14ac:dyDescent="0.25">
      <c r="A106" s="3">
        <v>2024</v>
      </c>
      <c r="B106" s="4">
        <v>45321</v>
      </c>
      <c r="C106" s="3" t="s">
        <v>962</v>
      </c>
      <c r="D106" s="3">
        <v>215</v>
      </c>
      <c r="E106" s="3" t="s">
        <v>888</v>
      </c>
      <c r="F106" s="3">
        <v>2350</v>
      </c>
      <c r="G106" s="3" t="s">
        <v>217</v>
      </c>
      <c r="H106" s="3" t="s">
        <v>230</v>
      </c>
      <c r="I106" s="3" t="s">
        <v>231</v>
      </c>
      <c r="J106" s="5">
        <v>22080000</v>
      </c>
      <c r="K106" s="3" t="s">
        <v>135</v>
      </c>
    </row>
    <row r="107" spans="1:11" x14ac:dyDescent="0.25">
      <c r="A107" s="3">
        <v>2024</v>
      </c>
      <c r="B107" s="4">
        <v>45363</v>
      </c>
      <c r="C107" s="3" t="s">
        <v>962</v>
      </c>
      <c r="D107" s="3">
        <v>215</v>
      </c>
      <c r="E107" s="3" t="s">
        <v>888</v>
      </c>
      <c r="F107" s="3">
        <v>2350</v>
      </c>
      <c r="G107" s="3" t="s">
        <v>217</v>
      </c>
      <c r="H107" s="3" t="s">
        <v>222</v>
      </c>
      <c r="I107" s="3" t="s">
        <v>223</v>
      </c>
      <c r="J107" s="5">
        <v>920000</v>
      </c>
      <c r="K107" s="3" t="s">
        <v>135</v>
      </c>
    </row>
    <row r="108" spans="1:11" x14ac:dyDescent="0.25">
      <c r="A108" s="3">
        <v>2024</v>
      </c>
      <c r="B108" s="4">
        <v>45390</v>
      </c>
      <c r="C108" s="3" t="s">
        <v>962</v>
      </c>
      <c r="D108" s="3">
        <v>215</v>
      </c>
      <c r="E108" s="3" t="s">
        <v>888</v>
      </c>
      <c r="F108" s="3">
        <v>2350</v>
      </c>
      <c r="G108" s="3" t="s">
        <v>217</v>
      </c>
      <c r="H108" s="3" t="s">
        <v>222</v>
      </c>
      <c r="I108" s="3" t="s">
        <v>223</v>
      </c>
      <c r="J108" s="5">
        <v>920000</v>
      </c>
      <c r="K108" s="3" t="s">
        <v>135</v>
      </c>
    </row>
    <row r="109" spans="1:11" x14ac:dyDescent="0.25">
      <c r="A109" s="3">
        <v>2024</v>
      </c>
      <c r="B109" s="4">
        <v>45415</v>
      </c>
      <c r="C109" s="3" t="s">
        <v>962</v>
      </c>
      <c r="D109" s="3">
        <v>215</v>
      </c>
      <c r="E109" s="3" t="s">
        <v>888</v>
      </c>
      <c r="F109" s="3">
        <v>2350</v>
      </c>
      <c r="G109" s="3" t="s">
        <v>217</v>
      </c>
      <c r="H109" s="3" t="s">
        <v>222</v>
      </c>
      <c r="I109" s="3" t="s">
        <v>223</v>
      </c>
      <c r="J109" s="5">
        <v>920000</v>
      </c>
      <c r="K109" s="3" t="s">
        <v>135</v>
      </c>
    </row>
    <row r="110" spans="1:11" x14ac:dyDescent="0.25">
      <c r="A110" s="3">
        <v>2024</v>
      </c>
      <c r="B110" s="4">
        <v>45446</v>
      </c>
      <c r="C110" s="3" t="s">
        <v>962</v>
      </c>
      <c r="D110" s="3">
        <v>215</v>
      </c>
      <c r="E110" s="3" t="s">
        <v>888</v>
      </c>
      <c r="F110" s="3">
        <v>2350</v>
      </c>
      <c r="G110" s="3" t="s">
        <v>217</v>
      </c>
      <c r="H110" s="3" t="s">
        <v>222</v>
      </c>
      <c r="I110" s="3" t="s">
        <v>223</v>
      </c>
      <c r="J110" s="5">
        <v>920000</v>
      </c>
      <c r="K110" s="3" t="s">
        <v>135</v>
      </c>
    </row>
    <row r="111" spans="1:11" x14ac:dyDescent="0.25">
      <c r="A111" s="3">
        <v>2024</v>
      </c>
      <c r="B111" s="4">
        <v>45453</v>
      </c>
      <c r="C111" s="3" t="s">
        <v>962</v>
      </c>
      <c r="D111" s="3">
        <v>215</v>
      </c>
      <c r="E111" s="3" t="s">
        <v>888</v>
      </c>
      <c r="F111" s="3">
        <v>2350</v>
      </c>
      <c r="G111" s="3" t="s">
        <v>217</v>
      </c>
      <c r="H111" s="3" t="s">
        <v>232</v>
      </c>
      <c r="I111" s="3" t="s">
        <v>233</v>
      </c>
      <c r="J111" s="5">
        <v>11040000</v>
      </c>
      <c r="K111" s="3" t="s">
        <v>135</v>
      </c>
    </row>
    <row r="112" spans="1:11" x14ac:dyDescent="0.25">
      <c r="A112" s="3">
        <v>2024</v>
      </c>
      <c r="B112" s="4">
        <v>45461</v>
      </c>
      <c r="C112" s="3" t="s">
        <v>962</v>
      </c>
      <c r="D112" s="3">
        <v>215</v>
      </c>
      <c r="E112" s="3" t="s">
        <v>888</v>
      </c>
      <c r="F112" s="3">
        <v>2350</v>
      </c>
      <c r="G112" s="3" t="s">
        <v>217</v>
      </c>
      <c r="H112" s="3" t="s">
        <v>234</v>
      </c>
      <c r="I112" s="3" t="s">
        <v>235</v>
      </c>
      <c r="J112" s="5">
        <v>11040000</v>
      </c>
      <c r="K112" s="3" t="s">
        <v>135</v>
      </c>
    </row>
    <row r="113" spans="1:11" x14ac:dyDescent="0.25">
      <c r="A113" s="3">
        <v>2024</v>
      </c>
      <c r="B113" s="4">
        <v>45468</v>
      </c>
      <c r="C113" s="3" t="s">
        <v>962</v>
      </c>
      <c r="D113" s="3">
        <v>215</v>
      </c>
      <c r="E113" s="3" t="s">
        <v>888</v>
      </c>
      <c r="F113" s="3">
        <v>2350</v>
      </c>
      <c r="G113" s="3" t="s">
        <v>217</v>
      </c>
      <c r="H113" s="3" t="s">
        <v>236</v>
      </c>
      <c r="I113" s="3" t="s">
        <v>237</v>
      </c>
      <c r="J113" s="5">
        <v>9200000</v>
      </c>
      <c r="K113" s="3" t="s">
        <v>135</v>
      </c>
    </row>
    <row r="114" spans="1:11" x14ac:dyDescent="0.25">
      <c r="A114" s="3">
        <v>2024</v>
      </c>
      <c r="B114" s="4">
        <v>45468</v>
      </c>
      <c r="C114" s="3" t="s">
        <v>962</v>
      </c>
      <c r="D114" s="3">
        <v>215</v>
      </c>
      <c r="E114" s="3" t="s">
        <v>888</v>
      </c>
      <c r="F114" s="3">
        <v>2350</v>
      </c>
      <c r="G114" s="3" t="s">
        <v>217</v>
      </c>
      <c r="H114" s="3" t="s">
        <v>238</v>
      </c>
      <c r="I114" s="3" t="s">
        <v>239</v>
      </c>
      <c r="J114" s="5">
        <v>37988614</v>
      </c>
      <c r="K114" s="3" t="s">
        <v>135</v>
      </c>
    </row>
    <row r="115" spans="1:11" x14ac:dyDescent="0.25">
      <c r="A115" s="3">
        <v>2024</v>
      </c>
      <c r="B115" s="4">
        <v>45468</v>
      </c>
      <c r="C115" s="3" t="s">
        <v>962</v>
      </c>
      <c r="D115" s="3">
        <v>215</v>
      </c>
      <c r="E115" s="3" t="s">
        <v>888</v>
      </c>
      <c r="F115" s="3">
        <v>2350</v>
      </c>
      <c r="G115" s="3" t="s">
        <v>217</v>
      </c>
      <c r="H115" s="3" t="s">
        <v>240</v>
      </c>
      <c r="I115" s="3" t="s">
        <v>241</v>
      </c>
      <c r="J115" s="5">
        <v>11040000</v>
      </c>
      <c r="K115" s="3" t="s">
        <v>135</v>
      </c>
    </row>
    <row r="116" spans="1:11" x14ac:dyDescent="0.25">
      <c r="A116" s="3">
        <v>2024</v>
      </c>
      <c r="B116" s="4">
        <v>45471</v>
      </c>
      <c r="C116" s="3" t="s">
        <v>962</v>
      </c>
      <c r="D116" s="3">
        <v>215</v>
      </c>
      <c r="E116" s="3" t="s">
        <v>888</v>
      </c>
      <c r="F116" s="3">
        <v>2350</v>
      </c>
      <c r="G116" s="3" t="s">
        <v>217</v>
      </c>
      <c r="H116" s="3" t="s">
        <v>242</v>
      </c>
      <c r="I116" s="3" t="s">
        <v>243</v>
      </c>
      <c r="J116" s="5">
        <v>25627800</v>
      </c>
      <c r="K116" s="3" t="s">
        <v>135</v>
      </c>
    </row>
    <row r="117" spans="1:11" x14ac:dyDescent="0.25">
      <c r="A117" s="3">
        <v>2024</v>
      </c>
      <c r="B117" s="4">
        <v>45471</v>
      </c>
      <c r="C117" s="3" t="s">
        <v>962</v>
      </c>
      <c r="D117" s="3">
        <v>215</v>
      </c>
      <c r="E117" s="3" t="s">
        <v>888</v>
      </c>
      <c r="F117" s="3">
        <v>2350</v>
      </c>
      <c r="G117" s="3" t="s">
        <v>217</v>
      </c>
      <c r="H117" s="3" t="s">
        <v>244</v>
      </c>
      <c r="I117" s="3" t="s">
        <v>245</v>
      </c>
      <c r="J117" s="5">
        <v>920000</v>
      </c>
      <c r="K117" s="3" t="s">
        <v>135</v>
      </c>
    </row>
    <row r="118" spans="1:11" x14ac:dyDescent="0.25">
      <c r="A118" s="3">
        <v>2024</v>
      </c>
      <c r="B118" s="4">
        <v>45471</v>
      </c>
      <c r="C118" s="3" t="s">
        <v>962</v>
      </c>
      <c r="D118" s="3">
        <v>215</v>
      </c>
      <c r="E118" s="3" t="s">
        <v>888</v>
      </c>
      <c r="F118" s="3">
        <v>2350</v>
      </c>
      <c r="G118" s="3" t="s">
        <v>217</v>
      </c>
      <c r="H118" s="3" t="s">
        <v>246</v>
      </c>
      <c r="I118" s="3" t="s">
        <v>247</v>
      </c>
      <c r="J118" s="5">
        <v>12880000</v>
      </c>
      <c r="K118" s="3" t="s">
        <v>135</v>
      </c>
    </row>
    <row r="119" spans="1:11" x14ac:dyDescent="0.25">
      <c r="A119" s="3">
        <v>2024</v>
      </c>
      <c r="B119" s="4">
        <v>45471</v>
      </c>
      <c r="C119" s="3" t="s">
        <v>962</v>
      </c>
      <c r="D119" s="3">
        <v>215</v>
      </c>
      <c r="E119" s="3" t="s">
        <v>888</v>
      </c>
      <c r="F119" s="3">
        <v>2350</v>
      </c>
      <c r="G119" s="3" t="s">
        <v>217</v>
      </c>
      <c r="H119" s="3" t="s">
        <v>248</v>
      </c>
      <c r="I119" s="3" t="s">
        <v>249</v>
      </c>
      <c r="J119" s="5">
        <v>6440000</v>
      </c>
      <c r="K119" s="3" t="s">
        <v>135</v>
      </c>
    </row>
    <row r="120" spans="1:11" x14ac:dyDescent="0.25">
      <c r="A120" s="3">
        <v>2024</v>
      </c>
      <c r="B120" s="4">
        <v>45471</v>
      </c>
      <c r="C120" s="3" t="s">
        <v>962</v>
      </c>
      <c r="D120" s="3">
        <v>215</v>
      </c>
      <c r="E120" s="3" t="s">
        <v>888</v>
      </c>
      <c r="F120" s="3">
        <v>2350</v>
      </c>
      <c r="G120" s="3" t="s">
        <v>217</v>
      </c>
      <c r="H120" s="3" t="s">
        <v>250</v>
      </c>
      <c r="I120" s="3" t="s">
        <v>251</v>
      </c>
      <c r="J120" s="5">
        <v>2981324</v>
      </c>
      <c r="K120" s="3" t="s">
        <v>135</v>
      </c>
    </row>
    <row r="121" spans="1:11" x14ac:dyDescent="0.25">
      <c r="A121" s="3">
        <v>2024</v>
      </c>
      <c r="B121" s="4">
        <v>45471</v>
      </c>
      <c r="C121" s="3" t="s">
        <v>962</v>
      </c>
      <c r="D121" s="3">
        <v>215</v>
      </c>
      <c r="E121" s="3" t="s">
        <v>888</v>
      </c>
      <c r="F121" s="3">
        <v>2350</v>
      </c>
      <c r="G121" s="3" t="s">
        <v>217</v>
      </c>
      <c r="H121" s="3" t="s">
        <v>252</v>
      </c>
      <c r="I121" s="3" t="s">
        <v>253</v>
      </c>
      <c r="J121" s="5">
        <v>22080000</v>
      </c>
      <c r="K121" s="3" t="s">
        <v>135</v>
      </c>
    </row>
    <row r="122" spans="1:11" x14ac:dyDescent="0.25">
      <c r="A122" s="3">
        <v>2024</v>
      </c>
      <c r="B122" s="4">
        <v>45474</v>
      </c>
      <c r="C122" s="3" t="s">
        <v>962</v>
      </c>
      <c r="D122" s="3">
        <v>215</v>
      </c>
      <c r="E122" s="3" t="s">
        <v>888</v>
      </c>
      <c r="F122" s="3">
        <v>2350</v>
      </c>
      <c r="G122" s="3" t="s">
        <v>217</v>
      </c>
      <c r="H122" s="3" t="s">
        <v>222</v>
      </c>
      <c r="I122" s="3" t="s">
        <v>223</v>
      </c>
      <c r="J122" s="5">
        <v>6440000</v>
      </c>
      <c r="K122" s="3" t="s">
        <v>135</v>
      </c>
    </row>
    <row r="123" spans="1:11" x14ac:dyDescent="0.25">
      <c r="A123" s="3">
        <v>2024</v>
      </c>
      <c r="B123" s="4">
        <v>45595</v>
      </c>
      <c r="C123" s="3" t="s">
        <v>962</v>
      </c>
      <c r="D123" s="3">
        <v>215</v>
      </c>
      <c r="E123" s="3" t="s">
        <v>888</v>
      </c>
      <c r="F123" s="3">
        <v>2350</v>
      </c>
      <c r="G123" s="3" t="s">
        <v>217</v>
      </c>
      <c r="H123" s="3" t="s">
        <v>254</v>
      </c>
      <c r="I123" s="3" t="s">
        <v>255</v>
      </c>
      <c r="J123" s="5">
        <v>7000000</v>
      </c>
      <c r="K123" s="3" t="s">
        <v>135</v>
      </c>
    </row>
    <row r="124" spans="1:11" x14ac:dyDescent="0.25">
      <c r="A124" s="3">
        <v>2024</v>
      </c>
      <c r="B124" s="4">
        <v>45425</v>
      </c>
      <c r="C124" s="3" t="s">
        <v>1053</v>
      </c>
      <c r="D124" s="3">
        <v>230</v>
      </c>
      <c r="E124" s="3" t="s">
        <v>256</v>
      </c>
      <c r="F124" s="3">
        <v>3604</v>
      </c>
      <c r="G124" s="3" t="s">
        <v>257</v>
      </c>
      <c r="H124" s="3" t="s">
        <v>258</v>
      </c>
      <c r="I124" s="3" t="s">
        <v>259</v>
      </c>
      <c r="J124" s="5">
        <v>33120000</v>
      </c>
      <c r="K124" s="3" t="s">
        <v>260</v>
      </c>
    </row>
    <row r="125" spans="1:11" x14ac:dyDescent="0.25">
      <c r="A125" s="3">
        <v>2024</v>
      </c>
      <c r="B125" s="4">
        <v>45455</v>
      </c>
      <c r="C125" s="3" t="s">
        <v>1053</v>
      </c>
      <c r="D125" s="3">
        <v>230</v>
      </c>
      <c r="E125" s="3" t="s">
        <v>256</v>
      </c>
      <c r="F125" s="3">
        <v>3604</v>
      </c>
      <c r="G125" s="3" t="s">
        <v>257</v>
      </c>
      <c r="H125" s="3" t="s">
        <v>261</v>
      </c>
      <c r="I125" s="3" t="s">
        <v>262</v>
      </c>
      <c r="J125" s="5">
        <v>22080000</v>
      </c>
      <c r="K125" s="3" t="s">
        <v>260</v>
      </c>
    </row>
    <row r="126" spans="1:11" x14ac:dyDescent="0.25">
      <c r="A126" s="3">
        <v>2024</v>
      </c>
      <c r="B126" s="4">
        <v>45464</v>
      </c>
      <c r="C126" s="3" t="s">
        <v>1053</v>
      </c>
      <c r="D126" s="3">
        <v>230</v>
      </c>
      <c r="E126" s="3" t="s">
        <v>256</v>
      </c>
      <c r="F126" s="3">
        <v>3604</v>
      </c>
      <c r="G126" s="3" t="s">
        <v>257</v>
      </c>
      <c r="H126" s="3" t="s">
        <v>263</v>
      </c>
      <c r="I126" s="3" t="s">
        <v>264</v>
      </c>
      <c r="J126" s="5">
        <v>11040000</v>
      </c>
      <c r="K126" s="3" t="s">
        <v>260</v>
      </c>
    </row>
    <row r="127" spans="1:11" x14ac:dyDescent="0.25">
      <c r="A127" s="3">
        <v>2024</v>
      </c>
      <c r="B127" s="4">
        <v>45467</v>
      </c>
      <c r="C127" s="3" t="s">
        <v>1053</v>
      </c>
      <c r="D127" s="3">
        <v>230</v>
      </c>
      <c r="E127" s="3" t="s">
        <v>256</v>
      </c>
      <c r="F127" s="3">
        <v>3604</v>
      </c>
      <c r="G127" s="3" t="s">
        <v>257</v>
      </c>
      <c r="H127" s="3" t="s">
        <v>265</v>
      </c>
      <c r="I127" s="3" t="s">
        <v>266</v>
      </c>
      <c r="J127" s="5">
        <v>184000000</v>
      </c>
      <c r="K127" s="3" t="s">
        <v>260</v>
      </c>
    </row>
    <row r="128" spans="1:11" x14ac:dyDescent="0.25">
      <c r="A128" s="3">
        <v>2024</v>
      </c>
      <c r="B128" s="4">
        <v>45471</v>
      </c>
      <c r="C128" s="3" t="s">
        <v>1053</v>
      </c>
      <c r="D128" s="3">
        <v>230</v>
      </c>
      <c r="E128" s="3" t="s">
        <v>256</v>
      </c>
      <c r="F128" s="3">
        <v>3604</v>
      </c>
      <c r="G128" s="3" t="s">
        <v>257</v>
      </c>
      <c r="H128" s="3" t="s">
        <v>267</v>
      </c>
      <c r="I128" s="3" t="s">
        <v>268</v>
      </c>
      <c r="J128" s="5">
        <v>10500000</v>
      </c>
      <c r="K128" s="3" t="s">
        <v>260</v>
      </c>
    </row>
    <row r="129" spans="1:11" x14ac:dyDescent="0.25">
      <c r="A129" s="3">
        <v>2024</v>
      </c>
      <c r="B129" s="4">
        <v>45471</v>
      </c>
      <c r="C129" s="3" t="s">
        <v>1053</v>
      </c>
      <c r="D129" s="3">
        <v>230</v>
      </c>
      <c r="E129" s="3" t="s">
        <v>256</v>
      </c>
      <c r="F129" s="3">
        <v>3604</v>
      </c>
      <c r="G129" s="3" t="s">
        <v>257</v>
      </c>
      <c r="H129" s="3" t="s">
        <v>269</v>
      </c>
      <c r="I129" s="3" t="s">
        <v>270</v>
      </c>
      <c r="J129" s="5">
        <v>9200000</v>
      </c>
      <c r="K129" s="3" t="s">
        <v>260</v>
      </c>
    </row>
    <row r="130" spans="1:11" x14ac:dyDescent="0.25">
      <c r="A130" s="3">
        <v>2024</v>
      </c>
      <c r="B130" s="4">
        <v>45471</v>
      </c>
      <c r="C130" s="3" t="s">
        <v>1053</v>
      </c>
      <c r="D130" s="3">
        <v>230</v>
      </c>
      <c r="E130" s="3" t="s">
        <v>256</v>
      </c>
      <c r="F130" s="3">
        <v>3604</v>
      </c>
      <c r="G130" s="3" t="s">
        <v>257</v>
      </c>
      <c r="H130" s="3" t="s">
        <v>271</v>
      </c>
      <c r="I130" s="3" t="s">
        <v>272</v>
      </c>
      <c r="J130" s="5">
        <v>3680000</v>
      </c>
      <c r="K130" s="3" t="s">
        <v>260</v>
      </c>
    </row>
    <row r="131" spans="1:11" x14ac:dyDescent="0.25">
      <c r="A131" s="3">
        <v>2024</v>
      </c>
      <c r="B131" s="4">
        <v>45468</v>
      </c>
      <c r="C131" s="3" t="s">
        <v>273</v>
      </c>
      <c r="D131" s="3">
        <v>247</v>
      </c>
      <c r="E131" s="3" t="s">
        <v>274</v>
      </c>
      <c r="F131" s="3">
        <v>2175</v>
      </c>
      <c r="G131" s="3" t="s">
        <v>275</v>
      </c>
      <c r="H131" s="3" t="s">
        <v>276</v>
      </c>
      <c r="I131" s="3" t="s">
        <v>277</v>
      </c>
      <c r="J131" s="5">
        <v>22080000</v>
      </c>
      <c r="K131" s="3" t="s">
        <v>278</v>
      </c>
    </row>
    <row r="132" spans="1:11" x14ac:dyDescent="0.25">
      <c r="A132" s="3">
        <v>2024</v>
      </c>
      <c r="B132" s="4">
        <v>45468</v>
      </c>
      <c r="C132" s="3" t="s">
        <v>273</v>
      </c>
      <c r="D132" s="3">
        <v>247</v>
      </c>
      <c r="E132" s="3" t="s">
        <v>274</v>
      </c>
      <c r="F132" s="3">
        <v>2175</v>
      </c>
      <c r="G132" s="3" t="s">
        <v>275</v>
      </c>
      <c r="H132" s="3" t="s">
        <v>279</v>
      </c>
      <c r="I132" s="3" t="s">
        <v>280</v>
      </c>
      <c r="J132" s="5">
        <v>5520000</v>
      </c>
      <c r="K132" s="3" t="s">
        <v>278</v>
      </c>
    </row>
    <row r="133" spans="1:11" x14ac:dyDescent="0.25">
      <c r="A133" s="3">
        <v>2024</v>
      </c>
      <c r="B133" s="4">
        <v>45470</v>
      </c>
      <c r="C133" s="3" t="s">
        <v>273</v>
      </c>
      <c r="D133" s="3">
        <v>247</v>
      </c>
      <c r="E133" s="3" t="s">
        <v>274</v>
      </c>
      <c r="F133" s="3">
        <v>2175</v>
      </c>
      <c r="G133" s="3" t="s">
        <v>275</v>
      </c>
      <c r="H133" s="3" t="s">
        <v>281</v>
      </c>
      <c r="I133" s="3" t="s">
        <v>282</v>
      </c>
      <c r="J133" s="5">
        <v>11040000</v>
      </c>
      <c r="K133" s="3" t="s">
        <v>278</v>
      </c>
    </row>
    <row r="134" spans="1:11" x14ac:dyDescent="0.25">
      <c r="A134" s="3">
        <v>2024</v>
      </c>
      <c r="B134" s="4">
        <v>45470</v>
      </c>
      <c r="C134" s="3" t="s">
        <v>273</v>
      </c>
      <c r="D134" s="3">
        <v>247</v>
      </c>
      <c r="E134" s="3" t="s">
        <v>274</v>
      </c>
      <c r="F134" s="3">
        <v>2175</v>
      </c>
      <c r="G134" s="3" t="s">
        <v>275</v>
      </c>
      <c r="H134" s="3" t="s">
        <v>283</v>
      </c>
      <c r="I134" s="3" t="s">
        <v>284</v>
      </c>
      <c r="J134" s="5">
        <v>11040000</v>
      </c>
      <c r="K134" s="3" t="s">
        <v>278</v>
      </c>
    </row>
    <row r="135" spans="1:11" x14ac:dyDescent="0.25">
      <c r="A135" s="3">
        <v>2024</v>
      </c>
      <c r="B135" s="4">
        <v>45469</v>
      </c>
      <c r="C135" s="3" t="s">
        <v>273</v>
      </c>
      <c r="D135" s="3">
        <v>247</v>
      </c>
      <c r="E135" s="3" t="s">
        <v>274</v>
      </c>
      <c r="F135" s="3">
        <v>2175</v>
      </c>
      <c r="G135" s="3" t="s">
        <v>275</v>
      </c>
      <c r="H135" s="3" t="s">
        <v>285</v>
      </c>
      <c r="I135" s="3" t="s">
        <v>286</v>
      </c>
      <c r="J135" s="5">
        <v>55200000</v>
      </c>
      <c r="K135" s="3" t="s">
        <v>278</v>
      </c>
    </row>
    <row r="136" spans="1:11" x14ac:dyDescent="0.25">
      <c r="A136" s="3">
        <v>2024</v>
      </c>
      <c r="B136" s="4">
        <v>45310</v>
      </c>
      <c r="C136" s="3" t="s">
        <v>273</v>
      </c>
      <c r="D136" s="3">
        <v>247</v>
      </c>
      <c r="E136" s="3" t="s">
        <v>274</v>
      </c>
      <c r="F136" s="3">
        <v>2175</v>
      </c>
      <c r="G136" s="3" t="s">
        <v>275</v>
      </c>
      <c r="H136" s="3" t="s">
        <v>285</v>
      </c>
      <c r="I136" s="3" t="s">
        <v>286</v>
      </c>
      <c r="J136" s="5">
        <v>3100000</v>
      </c>
      <c r="K136" s="3" t="s">
        <v>278</v>
      </c>
    </row>
    <row r="137" spans="1:11" x14ac:dyDescent="0.25">
      <c r="A137" s="3">
        <v>2024</v>
      </c>
      <c r="B137" s="4">
        <v>45643</v>
      </c>
      <c r="C137" s="3" t="s">
        <v>273</v>
      </c>
      <c r="D137" s="3">
        <v>247</v>
      </c>
      <c r="E137" s="3" t="s">
        <v>274</v>
      </c>
      <c r="F137" s="3">
        <v>2175</v>
      </c>
      <c r="G137" s="3" t="s">
        <v>275</v>
      </c>
      <c r="H137" s="3" t="s">
        <v>287</v>
      </c>
      <c r="I137" s="3" t="s">
        <v>288</v>
      </c>
      <c r="J137" s="5">
        <v>12000000</v>
      </c>
      <c r="K137" s="3" t="s">
        <v>278</v>
      </c>
    </row>
    <row r="138" spans="1:11" x14ac:dyDescent="0.25">
      <c r="A138" s="3">
        <v>2024</v>
      </c>
      <c r="B138" s="4">
        <v>45306</v>
      </c>
      <c r="C138" s="3" t="s">
        <v>289</v>
      </c>
      <c r="D138" s="3">
        <v>258</v>
      </c>
      <c r="E138" s="3" t="s">
        <v>290</v>
      </c>
      <c r="F138" s="3">
        <v>2293</v>
      </c>
      <c r="G138" s="3" t="s">
        <v>291</v>
      </c>
      <c r="H138" s="3" t="s">
        <v>292</v>
      </c>
      <c r="I138" s="3" t="s">
        <v>293</v>
      </c>
      <c r="J138" s="5">
        <v>5520000</v>
      </c>
      <c r="K138" s="3" t="s">
        <v>294</v>
      </c>
    </row>
    <row r="139" spans="1:11" x14ac:dyDescent="0.25">
      <c r="A139" s="3">
        <v>2024</v>
      </c>
      <c r="B139" s="4">
        <v>45468</v>
      </c>
      <c r="C139" s="3" t="s">
        <v>295</v>
      </c>
      <c r="D139" s="3">
        <v>344</v>
      </c>
      <c r="E139" s="3" t="s">
        <v>889</v>
      </c>
      <c r="F139" s="3">
        <v>2606</v>
      </c>
      <c r="G139" s="3" t="s">
        <v>296</v>
      </c>
      <c r="H139" s="3" t="s">
        <v>297</v>
      </c>
      <c r="I139" s="3" t="s">
        <v>841</v>
      </c>
      <c r="J139" s="5">
        <v>44160000</v>
      </c>
      <c r="K139" s="3" t="s">
        <v>135</v>
      </c>
    </row>
    <row r="140" spans="1:11" x14ac:dyDescent="0.25">
      <c r="A140" s="3">
        <v>2024</v>
      </c>
      <c r="B140" s="4">
        <v>45328</v>
      </c>
      <c r="C140" s="3" t="s">
        <v>295</v>
      </c>
      <c r="D140" s="3">
        <v>344</v>
      </c>
      <c r="E140" s="3" t="s">
        <v>889</v>
      </c>
      <c r="F140" s="3">
        <v>2606</v>
      </c>
      <c r="G140" s="3" t="s">
        <v>296</v>
      </c>
      <c r="H140" s="3" t="s">
        <v>298</v>
      </c>
      <c r="I140" s="3" t="s">
        <v>842</v>
      </c>
      <c r="J140" s="5">
        <v>11040000</v>
      </c>
      <c r="K140" s="3" t="s">
        <v>135</v>
      </c>
    </row>
    <row r="141" spans="1:11" x14ac:dyDescent="0.25">
      <c r="A141" s="3">
        <v>2024</v>
      </c>
      <c r="B141" s="4"/>
      <c r="C141" s="3" t="s">
        <v>295</v>
      </c>
      <c r="D141" s="3">
        <v>344</v>
      </c>
      <c r="E141" s="3" t="s">
        <v>889</v>
      </c>
      <c r="F141" s="3">
        <v>2606</v>
      </c>
      <c r="G141" s="3" t="s">
        <v>296</v>
      </c>
      <c r="H141" s="3" t="s">
        <v>299</v>
      </c>
      <c r="I141" s="3" t="s">
        <v>207</v>
      </c>
      <c r="J141" s="5">
        <v>6000000</v>
      </c>
      <c r="K141" s="3" t="s">
        <v>805</v>
      </c>
    </row>
    <row r="142" spans="1:11" x14ac:dyDescent="0.25">
      <c r="A142" s="3">
        <v>2024</v>
      </c>
      <c r="B142" s="4">
        <v>45315</v>
      </c>
      <c r="C142" s="3" t="s">
        <v>954</v>
      </c>
      <c r="D142" s="3">
        <v>357</v>
      </c>
      <c r="E142" s="3" t="s">
        <v>890</v>
      </c>
      <c r="F142" s="3">
        <v>2320</v>
      </c>
      <c r="G142" s="3" t="s">
        <v>301</v>
      </c>
      <c r="H142" s="3" t="s">
        <v>302</v>
      </c>
      <c r="I142" s="3" t="s">
        <v>578</v>
      </c>
      <c r="J142" s="5">
        <v>9200000</v>
      </c>
      <c r="K142" s="3" t="s">
        <v>303</v>
      </c>
    </row>
    <row r="143" spans="1:11" x14ac:dyDescent="0.25">
      <c r="A143" s="3">
        <v>2024</v>
      </c>
      <c r="B143" s="4">
        <v>45320</v>
      </c>
      <c r="C143" s="3" t="s">
        <v>954</v>
      </c>
      <c r="D143" s="3">
        <v>357</v>
      </c>
      <c r="E143" s="3" t="s">
        <v>890</v>
      </c>
      <c r="F143" s="3">
        <v>2320</v>
      </c>
      <c r="G143" s="3" t="s">
        <v>301</v>
      </c>
      <c r="H143" s="3" t="s">
        <v>304</v>
      </c>
      <c r="I143" s="3" t="s">
        <v>843</v>
      </c>
      <c r="J143" s="5">
        <v>9200000</v>
      </c>
      <c r="K143" s="3" t="s">
        <v>303</v>
      </c>
    </row>
    <row r="144" spans="1:11" x14ac:dyDescent="0.25">
      <c r="A144" s="3">
        <v>2024</v>
      </c>
      <c r="B144" s="4">
        <v>45471</v>
      </c>
      <c r="C144" s="3" t="s">
        <v>954</v>
      </c>
      <c r="D144" s="3">
        <v>357</v>
      </c>
      <c r="E144" s="3" t="s">
        <v>890</v>
      </c>
      <c r="F144" s="3">
        <v>2320</v>
      </c>
      <c r="G144" s="3" t="s">
        <v>301</v>
      </c>
      <c r="H144" s="3" t="s">
        <v>305</v>
      </c>
      <c r="I144" s="3" t="s">
        <v>844</v>
      </c>
      <c r="J144" s="5">
        <v>11400000</v>
      </c>
      <c r="K144" s="3" t="s">
        <v>303</v>
      </c>
    </row>
    <row r="145" spans="1:11" x14ac:dyDescent="0.25">
      <c r="A145" s="3">
        <v>2024</v>
      </c>
      <c r="B145" s="4">
        <v>45649</v>
      </c>
      <c r="C145" s="3" t="s">
        <v>306</v>
      </c>
      <c r="D145" s="3">
        <v>397</v>
      </c>
      <c r="E145" s="3" t="s">
        <v>307</v>
      </c>
      <c r="F145" s="3">
        <v>3975</v>
      </c>
      <c r="G145" s="3" t="s">
        <v>308</v>
      </c>
      <c r="H145" s="3" t="s">
        <v>309</v>
      </c>
      <c r="I145" s="3" t="s">
        <v>310</v>
      </c>
      <c r="J145" s="5">
        <v>22080000</v>
      </c>
      <c r="K145" s="3" t="s">
        <v>135</v>
      </c>
    </row>
    <row r="146" spans="1:11" x14ac:dyDescent="0.25">
      <c r="A146" s="3">
        <v>2024</v>
      </c>
      <c r="B146" s="4">
        <v>45649</v>
      </c>
      <c r="C146" s="3" t="s">
        <v>306</v>
      </c>
      <c r="D146" s="3">
        <v>397</v>
      </c>
      <c r="E146" s="3" t="s">
        <v>307</v>
      </c>
      <c r="F146" s="3">
        <v>3975</v>
      </c>
      <c r="G146" s="3" t="s">
        <v>308</v>
      </c>
      <c r="H146" s="3" t="s">
        <v>311</v>
      </c>
      <c r="I146" s="3" t="s">
        <v>74</v>
      </c>
      <c r="J146" s="5">
        <v>5520000</v>
      </c>
      <c r="K146" s="3" t="s">
        <v>135</v>
      </c>
    </row>
    <row r="147" spans="1:11" x14ac:dyDescent="0.25">
      <c r="A147" s="3">
        <v>2024</v>
      </c>
      <c r="B147" s="4">
        <v>45649</v>
      </c>
      <c r="C147" s="3" t="s">
        <v>306</v>
      </c>
      <c r="D147" s="3">
        <v>397</v>
      </c>
      <c r="E147" s="3" t="s">
        <v>307</v>
      </c>
      <c r="F147" s="3">
        <v>3975</v>
      </c>
      <c r="G147" s="3" t="s">
        <v>308</v>
      </c>
      <c r="H147" s="3" t="s">
        <v>312</v>
      </c>
      <c r="I147" s="3" t="s">
        <v>313</v>
      </c>
      <c r="J147" s="5">
        <v>11040000</v>
      </c>
      <c r="K147" s="3" t="s">
        <v>135</v>
      </c>
    </row>
    <row r="148" spans="1:11" x14ac:dyDescent="0.25">
      <c r="A148" s="3">
        <v>2024</v>
      </c>
      <c r="B148" s="4">
        <v>45649</v>
      </c>
      <c r="C148" s="3" t="s">
        <v>306</v>
      </c>
      <c r="D148" s="3">
        <v>397</v>
      </c>
      <c r="E148" s="3" t="s">
        <v>307</v>
      </c>
      <c r="F148" s="3">
        <v>3975</v>
      </c>
      <c r="G148" s="3" t="s">
        <v>308</v>
      </c>
      <c r="H148" s="3" t="s">
        <v>314</v>
      </c>
      <c r="I148" s="3" t="s">
        <v>277</v>
      </c>
      <c r="J148" s="5">
        <v>22080000</v>
      </c>
      <c r="K148" s="3" t="s">
        <v>135</v>
      </c>
    </row>
    <row r="149" spans="1:11" x14ac:dyDescent="0.25">
      <c r="A149" s="3">
        <v>2024</v>
      </c>
      <c r="B149" s="4">
        <v>45649</v>
      </c>
      <c r="C149" s="3" t="s">
        <v>306</v>
      </c>
      <c r="D149" s="3">
        <v>397</v>
      </c>
      <c r="E149" s="3" t="s">
        <v>307</v>
      </c>
      <c r="F149" s="3">
        <v>3975</v>
      </c>
      <c r="G149" s="3" t="s">
        <v>308</v>
      </c>
      <c r="H149" s="3" t="s">
        <v>315</v>
      </c>
      <c r="I149" s="3" t="s">
        <v>316</v>
      </c>
      <c r="J149" s="5">
        <v>15180000</v>
      </c>
      <c r="K149" s="3" t="s">
        <v>135</v>
      </c>
    </row>
    <row r="150" spans="1:11" x14ac:dyDescent="0.25">
      <c r="A150" s="3">
        <v>2024</v>
      </c>
      <c r="B150" s="4">
        <v>45649</v>
      </c>
      <c r="C150" s="3" t="s">
        <v>306</v>
      </c>
      <c r="D150" s="3">
        <v>397</v>
      </c>
      <c r="E150" s="3" t="s">
        <v>307</v>
      </c>
      <c r="F150" s="3">
        <v>3975</v>
      </c>
      <c r="G150" s="3" t="s">
        <v>308</v>
      </c>
      <c r="H150" s="3" t="s">
        <v>317</v>
      </c>
      <c r="I150" s="3" t="s">
        <v>318</v>
      </c>
      <c r="J150" s="5">
        <v>104880000</v>
      </c>
      <c r="K150" s="3" t="s">
        <v>135</v>
      </c>
    </row>
    <row r="151" spans="1:11" x14ac:dyDescent="0.25">
      <c r="A151" s="3">
        <v>2024</v>
      </c>
      <c r="B151" s="4">
        <v>45649</v>
      </c>
      <c r="C151" s="3" t="s">
        <v>306</v>
      </c>
      <c r="D151" s="3">
        <v>397</v>
      </c>
      <c r="E151" s="3" t="s">
        <v>307</v>
      </c>
      <c r="F151" s="3">
        <v>3975</v>
      </c>
      <c r="G151" s="3" t="s">
        <v>308</v>
      </c>
      <c r="H151" s="3" t="s">
        <v>319</v>
      </c>
      <c r="I151" s="3" t="s">
        <v>320</v>
      </c>
      <c r="J151" s="5">
        <v>11040000</v>
      </c>
      <c r="K151" s="3" t="s">
        <v>135</v>
      </c>
    </row>
    <row r="152" spans="1:11" x14ac:dyDescent="0.25">
      <c r="A152" s="3">
        <v>2024</v>
      </c>
      <c r="B152" s="4">
        <v>45649</v>
      </c>
      <c r="C152" s="3" t="s">
        <v>306</v>
      </c>
      <c r="D152" s="3">
        <v>397</v>
      </c>
      <c r="E152" s="3" t="s">
        <v>307</v>
      </c>
      <c r="F152" s="3">
        <v>3975</v>
      </c>
      <c r="G152" s="3" t="s">
        <v>308</v>
      </c>
      <c r="H152" s="3" t="s">
        <v>321</v>
      </c>
      <c r="I152" s="3" t="s">
        <v>322</v>
      </c>
      <c r="J152" s="5">
        <v>22080000</v>
      </c>
      <c r="K152" s="3" t="s">
        <v>135</v>
      </c>
    </row>
    <row r="153" spans="1:11" x14ac:dyDescent="0.25">
      <c r="A153" s="3">
        <v>2024</v>
      </c>
      <c r="B153" s="4">
        <v>45649</v>
      </c>
      <c r="C153" s="3" t="s">
        <v>306</v>
      </c>
      <c r="D153" s="3">
        <v>397</v>
      </c>
      <c r="E153" s="3" t="s">
        <v>307</v>
      </c>
      <c r="F153" s="3">
        <v>3975</v>
      </c>
      <c r="G153" s="3" t="s">
        <v>308</v>
      </c>
      <c r="H153" s="3" t="s">
        <v>323</v>
      </c>
      <c r="I153" s="3" t="s">
        <v>324</v>
      </c>
      <c r="J153" s="5">
        <v>9200000</v>
      </c>
      <c r="K153" s="3" t="s">
        <v>135</v>
      </c>
    </row>
    <row r="154" spans="1:11" x14ac:dyDescent="0.25">
      <c r="A154" s="3">
        <v>2024</v>
      </c>
      <c r="B154" s="4">
        <v>45649</v>
      </c>
      <c r="C154" s="3" t="s">
        <v>306</v>
      </c>
      <c r="D154" s="3">
        <v>397</v>
      </c>
      <c r="E154" s="3" t="s">
        <v>307</v>
      </c>
      <c r="F154" s="3">
        <v>3975</v>
      </c>
      <c r="G154" s="3" t="s">
        <v>308</v>
      </c>
      <c r="H154" s="3" t="s">
        <v>325</v>
      </c>
      <c r="I154" s="3" t="s">
        <v>326</v>
      </c>
      <c r="J154" s="5">
        <v>11040000</v>
      </c>
      <c r="K154" s="3" t="s">
        <v>135</v>
      </c>
    </row>
    <row r="155" spans="1:11" x14ac:dyDescent="0.25">
      <c r="A155" s="3">
        <v>2024</v>
      </c>
      <c r="B155" s="4">
        <v>45649</v>
      </c>
      <c r="C155" s="3" t="s">
        <v>306</v>
      </c>
      <c r="D155" s="3">
        <v>397</v>
      </c>
      <c r="E155" s="3" t="s">
        <v>307</v>
      </c>
      <c r="F155" s="3">
        <v>3975</v>
      </c>
      <c r="G155" s="3" t="s">
        <v>308</v>
      </c>
      <c r="H155" s="3" t="s">
        <v>327</v>
      </c>
      <c r="I155" s="3" t="s">
        <v>328</v>
      </c>
      <c r="J155" s="5">
        <v>9200000</v>
      </c>
      <c r="K155" s="3" t="s">
        <v>135</v>
      </c>
    </row>
    <row r="156" spans="1:11" x14ac:dyDescent="0.25">
      <c r="A156" s="3">
        <v>2024</v>
      </c>
      <c r="B156" s="4">
        <v>45428</v>
      </c>
      <c r="C156" s="3" t="s">
        <v>956</v>
      </c>
      <c r="D156" s="3">
        <v>412</v>
      </c>
      <c r="E156" s="3" t="s">
        <v>329</v>
      </c>
      <c r="F156" s="3">
        <v>3573</v>
      </c>
      <c r="G156" s="3" t="s">
        <v>330</v>
      </c>
      <c r="H156" s="3" t="s">
        <v>331</v>
      </c>
      <c r="I156" s="3" t="s">
        <v>332</v>
      </c>
      <c r="J156" s="5">
        <v>44160000</v>
      </c>
      <c r="K156" s="3" t="s">
        <v>816</v>
      </c>
    </row>
    <row r="157" spans="1:11" x14ac:dyDescent="0.25">
      <c r="A157" s="3">
        <v>2024</v>
      </c>
      <c r="B157" s="4">
        <v>45429</v>
      </c>
      <c r="C157" s="3" t="s">
        <v>956</v>
      </c>
      <c r="D157" s="3">
        <v>412</v>
      </c>
      <c r="E157" s="3" t="s">
        <v>329</v>
      </c>
      <c r="F157" s="3">
        <v>3573</v>
      </c>
      <c r="G157" s="3" t="s">
        <v>330</v>
      </c>
      <c r="H157" s="3" t="s">
        <v>333</v>
      </c>
      <c r="I157" s="3" t="s">
        <v>334</v>
      </c>
      <c r="J157" s="5">
        <v>11040000</v>
      </c>
      <c r="K157" s="3" t="s">
        <v>816</v>
      </c>
    </row>
    <row r="158" spans="1:11" x14ac:dyDescent="0.25">
      <c r="A158" s="3">
        <v>2024</v>
      </c>
      <c r="B158" s="4">
        <v>45429</v>
      </c>
      <c r="C158" s="3" t="s">
        <v>956</v>
      </c>
      <c r="D158" s="3">
        <v>412</v>
      </c>
      <c r="E158" s="3" t="s">
        <v>329</v>
      </c>
      <c r="F158" s="3">
        <v>3573</v>
      </c>
      <c r="G158" s="3" t="s">
        <v>330</v>
      </c>
      <c r="H158" s="3" t="s">
        <v>335</v>
      </c>
      <c r="I158" s="3" t="s">
        <v>336</v>
      </c>
      <c r="J158" s="5">
        <v>11040000</v>
      </c>
      <c r="K158" s="3" t="s">
        <v>816</v>
      </c>
    </row>
    <row r="159" spans="1:11" x14ac:dyDescent="0.25">
      <c r="A159" s="3">
        <v>2024</v>
      </c>
      <c r="B159" s="4">
        <v>45449</v>
      </c>
      <c r="C159" s="3" t="s">
        <v>956</v>
      </c>
      <c r="D159" s="3">
        <v>412</v>
      </c>
      <c r="E159" s="3" t="s">
        <v>329</v>
      </c>
      <c r="F159" s="3">
        <v>3573</v>
      </c>
      <c r="G159" s="3" t="s">
        <v>330</v>
      </c>
      <c r="H159" s="3" t="s">
        <v>337</v>
      </c>
      <c r="I159" s="3" t="s">
        <v>338</v>
      </c>
      <c r="J159" s="5">
        <v>8280000</v>
      </c>
      <c r="K159" s="3" t="s">
        <v>816</v>
      </c>
    </row>
    <row r="160" spans="1:11" x14ac:dyDescent="0.25">
      <c r="A160" s="3">
        <v>2024</v>
      </c>
      <c r="B160" s="4">
        <v>45450</v>
      </c>
      <c r="C160" s="3" t="s">
        <v>956</v>
      </c>
      <c r="D160" s="3">
        <v>412</v>
      </c>
      <c r="E160" s="3" t="s">
        <v>329</v>
      </c>
      <c r="F160" s="3">
        <v>3573</v>
      </c>
      <c r="G160" s="3" t="s">
        <v>330</v>
      </c>
      <c r="H160" s="3" t="s">
        <v>339</v>
      </c>
      <c r="I160" s="3" t="s">
        <v>340</v>
      </c>
      <c r="J160" s="5">
        <v>11040000</v>
      </c>
      <c r="K160" s="3" t="s">
        <v>816</v>
      </c>
    </row>
    <row r="161" spans="1:11" x14ac:dyDescent="0.25">
      <c r="A161" s="3">
        <v>2024</v>
      </c>
      <c r="B161" s="4">
        <v>45453</v>
      </c>
      <c r="C161" s="3" t="s">
        <v>956</v>
      </c>
      <c r="D161" s="3">
        <v>412</v>
      </c>
      <c r="E161" s="3" t="s">
        <v>329</v>
      </c>
      <c r="F161" s="3">
        <v>3573</v>
      </c>
      <c r="G161" s="3" t="s">
        <v>330</v>
      </c>
      <c r="H161" s="3" t="s">
        <v>341</v>
      </c>
      <c r="I161" s="3" t="s">
        <v>342</v>
      </c>
      <c r="J161" s="5">
        <v>11040000</v>
      </c>
      <c r="K161" s="3" t="s">
        <v>816</v>
      </c>
    </row>
    <row r="162" spans="1:11" x14ac:dyDescent="0.25">
      <c r="A162" s="3">
        <v>2024</v>
      </c>
      <c r="B162" s="4">
        <v>45461</v>
      </c>
      <c r="C162" s="3" t="s">
        <v>956</v>
      </c>
      <c r="D162" s="3">
        <v>412</v>
      </c>
      <c r="E162" s="3" t="s">
        <v>329</v>
      </c>
      <c r="F162" s="3">
        <v>3573</v>
      </c>
      <c r="G162" s="3" t="s">
        <v>330</v>
      </c>
      <c r="H162" s="3" t="s">
        <v>343</v>
      </c>
      <c r="I162" s="3" t="s">
        <v>344</v>
      </c>
      <c r="J162" s="5">
        <v>11040000</v>
      </c>
      <c r="K162" s="3" t="s">
        <v>816</v>
      </c>
    </row>
    <row r="163" spans="1:11" x14ac:dyDescent="0.25">
      <c r="A163" s="3">
        <v>2024</v>
      </c>
      <c r="B163" s="4">
        <v>45462</v>
      </c>
      <c r="C163" s="3" t="s">
        <v>956</v>
      </c>
      <c r="D163" s="3">
        <v>412</v>
      </c>
      <c r="E163" s="3" t="s">
        <v>329</v>
      </c>
      <c r="F163" s="3">
        <v>3573</v>
      </c>
      <c r="G163" s="3" t="s">
        <v>330</v>
      </c>
      <c r="H163" s="3" t="s">
        <v>345</v>
      </c>
      <c r="I163" s="3" t="s">
        <v>346</v>
      </c>
      <c r="J163" s="5">
        <v>30000000</v>
      </c>
      <c r="K163" s="3" t="s">
        <v>816</v>
      </c>
    </row>
    <row r="164" spans="1:11" x14ac:dyDescent="0.25">
      <c r="A164" s="3">
        <v>2024</v>
      </c>
      <c r="B164" s="4">
        <v>45461</v>
      </c>
      <c r="C164" s="3" t="s">
        <v>956</v>
      </c>
      <c r="D164" s="3">
        <v>412</v>
      </c>
      <c r="E164" s="3" t="s">
        <v>329</v>
      </c>
      <c r="F164" s="3">
        <v>3573</v>
      </c>
      <c r="G164" s="3" t="s">
        <v>330</v>
      </c>
      <c r="H164" s="3" t="s">
        <v>347</v>
      </c>
      <c r="I164" s="3" t="s">
        <v>348</v>
      </c>
      <c r="J164" s="5">
        <v>33120000</v>
      </c>
      <c r="K164" s="3" t="s">
        <v>816</v>
      </c>
    </row>
    <row r="165" spans="1:11" x14ac:dyDescent="0.25">
      <c r="A165" s="3">
        <v>2024</v>
      </c>
      <c r="B165" s="4">
        <v>45462</v>
      </c>
      <c r="C165" s="3" t="s">
        <v>956</v>
      </c>
      <c r="D165" s="3">
        <v>412</v>
      </c>
      <c r="E165" s="3" t="s">
        <v>329</v>
      </c>
      <c r="F165" s="3">
        <v>3573</v>
      </c>
      <c r="G165" s="3" t="s">
        <v>330</v>
      </c>
      <c r="H165" s="3" t="s">
        <v>349</v>
      </c>
      <c r="I165" s="3" t="s">
        <v>350</v>
      </c>
      <c r="J165" s="5">
        <v>11040000</v>
      </c>
      <c r="K165" s="3" t="s">
        <v>816</v>
      </c>
    </row>
    <row r="166" spans="1:11" x14ac:dyDescent="0.25">
      <c r="A166" s="3">
        <v>2024</v>
      </c>
      <c r="B166" s="4">
        <v>45469</v>
      </c>
      <c r="C166" s="3" t="s">
        <v>956</v>
      </c>
      <c r="D166" s="3">
        <v>412</v>
      </c>
      <c r="E166" s="3" t="s">
        <v>329</v>
      </c>
      <c r="F166" s="3">
        <v>3573</v>
      </c>
      <c r="G166" s="3" t="s">
        <v>330</v>
      </c>
      <c r="H166" s="3" t="s">
        <v>351</v>
      </c>
      <c r="I166" s="3" t="s">
        <v>352</v>
      </c>
      <c r="J166" s="5">
        <v>11040000</v>
      </c>
      <c r="K166" s="3" t="s">
        <v>816</v>
      </c>
    </row>
    <row r="167" spans="1:11" x14ac:dyDescent="0.25">
      <c r="A167" s="3">
        <v>2024</v>
      </c>
      <c r="B167" s="4">
        <v>45469</v>
      </c>
      <c r="C167" s="3" t="s">
        <v>956</v>
      </c>
      <c r="D167" s="3">
        <v>412</v>
      </c>
      <c r="E167" s="3" t="s">
        <v>329</v>
      </c>
      <c r="F167" s="3">
        <v>3573</v>
      </c>
      <c r="G167" s="3" t="s">
        <v>330</v>
      </c>
      <c r="H167" s="3" t="s">
        <v>353</v>
      </c>
      <c r="I167" s="3" t="s">
        <v>354</v>
      </c>
      <c r="J167" s="5">
        <v>22080000</v>
      </c>
      <c r="K167" s="3" t="s">
        <v>816</v>
      </c>
    </row>
    <row r="168" spans="1:11" x14ac:dyDescent="0.25">
      <c r="A168" s="3">
        <v>2024</v>
      </c>
      <c r="B168" s="4">
        <v>45469</v>
      </c>
      <c r="C168" s="3" t="s">
        <v>956</v>
      </c>
      <c r="D168" s="3">
        <v>412</v>
      </c>
      <c r="E168" s="3" t="s">
        <v>329</v>
      </c>
      <c r="F168" s="3">
        <v>3573</v>
      </c>
      <c r="G168" s="3" t="s">
        <v>330</v>
      </c>
      <c r="H168" s="3" t="s">
        <v>355</v>
      </c>
      <c r="I168" s="3" t="s">
        <v>356</v>
      </c>
      <c r="J168" s="5">
        <v>33120000</v>
      </c>
      <c r="K168" s="3" t="s">
        <v>816</v>
      </c>
    </row>
    <row r="169" spans="1:11" x14ac:dyDescent="0.25">
      <c r="A169" s="3">
        <v>2024</v>
      </c>
      <c r="B169" s="4">
        <v>45471</v>
      </c>
      <c r="C169" s="3" t="s">
        <v>956</v>
      </c>
      <c r="D169" s="3">
        <v>412</v>
      </c>
      <c r="E169" s="3" t="s">
        <v>329</v>
      </c>
      <c r="F169" s="3">
        <v>3573</v>
      </c>
      <c r="G169" s="3" t="s">
        <v>330</v>
      </c>
      <c r="H169" s="3" t="s">
        <v>357</v>
      </c>
      <c r="I169" s="3" t="s">
        <v>358</v>
      </c>
      <c r="J169" s="5">
        <v>11040000</v>
      </c>
      <c r="K169" s="3" t="s">
        <v>816</v>
      </c>
    </row>
    <row r="170" spans="1:11" x14ac:dyDescent="0.25">
      <c r="A170" s="3">
        <v>2024</v>
      </c>
      <c r="B170" s="4">
        <v>45471</v>
      </c>
      <c r="C170" s="3" t="s">
        <v>956</v>
      </c>
      <c r="D170" s="3">
        <v>412</v>
      </c>
      <c r="E170" s="3" t="s">
        <v>329</v>
      </c>
      <c r="F170" s="3">
        <v>3573</v>
      </c>
      <c r="G170" s="3" t="s">
        <v>330</v>
      </c>
      <c r="H170" s="3" t="s">
        <v>359</v>
      </c>
      <c r="I170" s="3" t="s">
        <v>360</v>
      </c>
      <c r="J170" s="5">
        <v>11040000</v>
      </c>
      <c r="K170" s="3" t="s">
        <v>816</v>
      </c>
    </row>
    <row r="171" spans="1:11" x14ac:dyDescent="0.25">
      <c r="A171" s="3">
        <v>2024</v>
      </c>
      <c r="B171" s="4">
        <v>45471</v>
      </c>
      <c r="C171" s="3" t="s">
        <v>956</v>
      </c>
      <c r="D171" s="3">
        <v>412</v>
      </c>
      <c r="E171" s="3" t="s">
        <v>329</v>
      </c>
      <c r="F171" s="3">
        <v>3573</v>
      </c>
      <c r="G171" s="3" t="s">
        <v>330</v>
      </c>
      <c r="H171" s="3" t="s">
        <v>361</v>
      </c>
      <c r="I171" s="3" t="s">
        <v>362</v>
      </c>
      <c r="J171" s="5">
        <v>33120000</v>
      </c>
      <c r="K171" s="3" t="s">
        <v>816</v>
      </c>
    </row>
    <row r="172" spans="1:11" x14ac:dyDescent="0.25">
      <c r="A172" s="3">
        <v>2024</v>
      </c>
      <c r="B172" s="4">
        <v>45471</v>
      </c>
      <c r="C172" s="3" t="s">
        <v>956</v>
      </c>
      <c r="D172" s="3">
        <v>412</v>
      </c>
      <c r="E172" s="3" t="s">
        <v>329</v>
      </c>
      <c r="F172" s="3">
        <v>3573</v>
      </c>
      <c r="G172" s="3" t="s">
        <v>330</v>
      </c>
      <c r="H172" s="3" t="s">
        <v>363</v>
      </c>
      <c r="I172" s="3" t="s">
        <v>253</v>
      </c>
      <c r="J172" s="5">
        <v>22080000</v>
      </c>
      <c r="K172" s="3" t="s">
        <v>816</v>
      </c>
    </row>
    <row r="173" spans="1:11" x14ac:dyDescent="0.25">
      <c r="A173" s="3">
        <v>2024</v>
      </c>
      <c r="B173" s="4">
        <v>45471</v>
      </c>
      <c r="C173" s="3" t="s">
        <v>956</v>
      </c>
      <c r="D173" s="3">
        <v>412</v>
      </c>
      <c r="E173" s="3" t="s">
        <v>329</v>
      </c>
      <c r="F173" s="3">
        <v>3573</v>
      </c>
      <c r="G173" s="3" t="s">
        <v>330</v>
      </c>
      <c r="H173" s="3" t="s">
        <v>364</v>
      </c>
      <c r="I173" s="3" t="s">
        <v>365</v>
      </c>
      <c r="J173" s="5">
        <v>22080000</v>
      </c>
      <c r="K173" s="3" t="s">
        <v>816</v>
      </c>
    </row>
    <row r="174" spans="1:11" x14ac:dyDescent="0.25">
      <c r="A174" s="3">
        <v>2024</v>
      </c>
      <c r="B174" s="4">
        <v>45471</v>
      </c>
      <c r="C174" s="3" t="s">
        <v>956</v>
      </c>
      <c r="D174" s="3">
        <v>412</v>
      </c>
      <c r="E174" s="3" t="s">
        <v>329</v>
      </c>
      <c r="F174" s="3">
        <v>3573</v>
      </c>
      <c r="G174" s="3" t="s">
        <v>330</v>
      </c>
      <c r="H174" s="3" t="s">
        <v>366</v>
      </c>
      <c r="I174" s="3" t="s">
        <v>367</v>
      </c>
      <c r="J174" s="5">
        <v>11040000</v>
      </c>
      <c r="K174" s="3" t="s">
        <v>816</v>
      </c>
    </row>
    <row r="175" spans="1:11" x14ac:dyDescent="0.25">
      <c r="A175" s="3">
        <v>2024</v>
      </c>
      <c r="B175" s="4">
        <v>45471</v>
      </c>
      <c r="C175" s="3" t="s">
        <v>956</v>
      </c>
      <c r="D175" s="3">
        <v>412</v>
      </c>
      <c r="E175" s="3" t="s">
        <v>329</v>
      </c>
      <c r="F175" s="3">
        <v>3573</v>
      </c>
      <c r="G175" s="3" t="s">
        <v>330</v>
      </c>
      <c r="H175" s="3" t="s">
        <v>368</v>
      </c>
      <c r="I175" s="3" t="s">
        <v>369</v>
      </c>
      <c r="J175" s="5">
        <v>11040000</v>
      </c>
      <c r="K175" s="3" t="s">
        <v>816</v>
      </c>
    </row>
    <row r="176" spans="1:11" x14ac:dyDescent="0.25">
      <c r="A176" s="3">
        <v>2024</v>
      </c>
      <c r="B176" s="4">
        <v>45471</v>
      </c>
      <c r="C176" s="3" t="s">
        <v>956</v>
      </c>
      <c r="D176" s="3">
        <v>412</v>
      </c>
      <c r="E176" s="3" t="s">
        <v>329</v>
      </c>
      <c r="F176" s="3">
        <v>3573</v>
      </c>
      <c r="G176" s="3" t="s">
        <v>330</v>
      </c>
      <c r="H176" s="3" t="s">
        <v>370</v>
      </c>
      <c r="I176" s="3" t="s">
        <v>371</v>
      </c>
      <c r="J176" s="5">
        <v>11040000</v>
      </c>
      <c r="K176" s="3" t="s">
        <v>816</v>
      </c>
    </row>
    <row r="177" spans="1:11" x14ac:dyDescent="0.25">
      <c r="A177" s="3">
        <v>2024</v>
      </c>
      <c r="B177" s="4">
        <v>45471</v>
      </c>
      <c r="C177" s="3" t="s">
        <v>956</v>
      </c>
      <c r="D177" s="3">
        <v>412</v>
      </c>
      <c r="E177" s="3" t="s">
        <v>329</v>
      </c>
      <c r="F177" s="3">
        <v>3573</v>
      </c>
      <c r="G177" s="3" t="s">
        <v>330</v>
      </c>
      <c r="H177" s="3" t="s">
        <v>372</v>
      </c>
      <c r="I177" s="3" t="s">
        <v>373</v>
      </c>
      <c r="J177" s="5">
        <v>159307200</v>
      </c>
      <c r="K177" s="3" t="s">
        <v>816</v>
      </c>
    </row>
    <row r="178" spans="1:11" x14ac:dyDescent="0.25">
      <c r="A178" s="3">
        <v>2024</v>
      </c>
      <c r="B178" s="4">
        <v>45471</v>
      </c>
      <c r="C178" s="3" t="s">
        <v>956</v>
      </c>
      <c r="D178" s="3">
        <v>412</v>
      </c>
      <c r="E178" s="3" t="s">
        <v>329</v>
      </c>
      <c r="F178" s="3">
        <v>3573</v>
      </c>
      <c r="G178" s="3" t="s">
        <v>330</v>
      </c>
      <c r="H178" s="3" t="s">
        <v>374</v>
      </c>
      <c r="I178" s="3" t="s">
        <v>375</v>
      </c>
      <c r="J178" s="5">
        <v>11040000</v>
      </c>
      <c r="K178" s="3" t="s">
        <v>816</v>
      </c>
    </row>
    <row r="179" spans="1:11" x14ac:dyDescent="0.25">
      <c r="A179" s="3">
        <v>2024</v>
      </c>
      <c r="B179" s="4">
        <v>45471</v>
      </c>
      <c r="C179" s="3" t="s">
        <v>956</v>
      </c>
      <c r="D179" s="3">
        <v>412</v>
      </c>
      <c r="E179" s="3" t="s">
        <v>329</v>
      </c>
      <c r="F179" s="3">
        <v>3573</v>
      </c>
      <c r="G179" s="3" t="s">
        <v>330</v>
      </c>
      <c r="H179" s="3" t="s">
        <v>376</v>
      </c>
      <c r="I179" s="3" t="s">
        <v>377</v>
      </c>
      <c r="J179" s="5">
        <v>88320000</v>
      </c>
      <c r="K179" s="3" t="s">
        <v>816</v>
      </c>
    </row>
    <row r="180" spans="1:11" x14ac:dyDescent="0.25">
      <c r="A180" s="3">
        <v>2024</v>
      </c>
      <c r="B180" s="4">
        <v>45471</v>
      </c>
      <c r="C180" s="3" t="s">
        <v>956</v>
      </c>
      <c r="D180" s="3">
        <v>412</v>
      </c>
      <c r="E180" s="3" t="s">
        <v>329</v>
      </c>
      <c r="F180" s="3">
        <v>3573</v>
      </c>
      <c r="G180" s="3" t="s">
        <v>330</v>
      </c>
      <c r="H180" s="3" t="s">
        <v>378</v>
      </c>
      <c r="I180" s="3" t="s">
        <v>379</v>
      </c>
      <c r="J180" s="5">
        <v>55200000</v>
      </c>
      <c r="K180" s="3" t="s">
        <v>816</v>
      </c>
    </row>
    <row r="181" spans="1:11" x14ac:dyDescent="0.25">
      <c r="A181" s="3">
        <v>2024</v>
      </c>
      <c r="B181" s="4">
        <v>45483</v>
      </c>
      <c r="C181" s="3" t="s">
        <v>956</v>
      </c>
      <c r="D181" s="3">
        <v>412</v>
      </c>
      <c r="E181" s="3" t="s">
        <v>329</v>
      </c>
      <c r="F181" s="3">
        <v>3573</v>
      </c>
      <c r="G181" s="3" t="s">
        <v>330</v>
      </c>
      <c r="H181" s="3" t="s">
        <v>380</v>
      </c>
      <c r="I181" s="3" t="s">
        <v>381</v>
      </c>
      <c r="J181" s="5">
        <v>12000000</v>
      </c>
      <c r="K181" s="3" t="s">
        <v>816</v>
      </c>
    </row>
    <row r="182" spans="1:11" x14ac:dyDescent="0.25">
      <c r="A182" s="3">
        <v>2024</v>
      </c>
      <c r="B182" s="4">
        <v>45483</v>
      </c>
      <c r="C182" s="3" t="s">
        <v>956</v>
      </c>
      <c r="D182" s="3">
        <v>412</v>
      </c>
      <c r="E182" s="3" t="s">
        <v>329</v>
      </c>
      <c r="F182" s="3">
        <v>3573</v>
      </c>
      <c r="G182" s="3" t="s">
        <v>330</v>
      </c>
      <c r="H182" s="3" t="s">
        <v>366</v>
      </c>
      <c r="I182" s="3" t="s">
        <v>367</v>
      </c>
      <c r="J182" s="5">
        <v>12000000</v>
      </c>
      <c r="K182" s="3" t="s">
        <v>816</v>
      </c>
    </row>
    <row r="183" spans="1:11" x14ac:dyDescent="0.25">
      <c r="A183" s="3">
        <v>2024</v>
      </c>
      <c r="B183" s="4">
        <v>45483</v>
      </c>
      <c r="C183" s="3" t="s">
        <v>956</v>
      </c>
      <c r="D183" s="3">
        <v>412</v>
      </c>
      <c r="E183" s="3" t="s">
        <v>329</v>
      </c>
      <c r="F183" s="3">
        <v>3573</v>
      </c>
      <c r="G183" s="3" t="s">
        <v>330</v>
      </c>
      <c r="H183" s="3" t="s">
        <v>382</v>
      </c>
      <c r="I183" s="3" t="s">
        <v>383</v>
      </c>
      <c r="J183" s="5">
        <v>12000000</v>
      </c>
      <c r="K183" s="3" t="s">
        <v>816</v>
      </c>
    </row>
    <row r="184" spans="1:11" x14ac:dyDescent="0.25">
      <c r="A184" s="3">
        <v>2024</v>
      </c>
      <c r="B184" s="4">
        <v>45484</v>
      </c>
      <c r="C184" s="3" t="s">
        <v>956</v>
      </c>
      <c r="D184" s="3">
        <v>412</v>
      </c>
      <c r="E184" s="3" t="s">
        <v>329</v>
      </c>
      <c r="F184" s="3">
        <v>3573</v>
      </c>
      <c r="G184" s="3" t="s">
        <v>330</v>
      </c>
      <c r="H184" s="3" t="s">
        <v>384</v>
      </c>
      <c r="I184" s="3" t="s">
        <v>385</v>
      </c>
      <c r="J184" s="5">
        <v>11040000</v>
      </c>
      <c r="K184" s="3" t="s">
        <v>816</v>
      </c>
    </row>
    <row r="185" spans="1:11" x14ac:dyDescent="0.25">
      <c r="A185" s="3">
        <v>2024</v>
      </c>
      <c r="B185" s="4">
        <v>45498</v>
      </c>
      <c r="C185" s="3" t="s">
        <v>956</v>
      </c>
      <c r="D185" s="3">
        <v>412</v>
      </c>
      <c r="E185" s="3" t="s">
        <v>329</v>
      </c>
      <c r="F185" s="3">
        <v>3573</v>
      </c>
      <c r="G185" s="3" t="s">
        <v>330</v>
      </c>
      <c r="H185" s="3" t="s">
        <v>386</v>
      </c>
      <c r="I185" s="3" t="s">
        <v>387</v>
      </c>
      <c r="J185" s="5">
        <v>11040000</v>
      </c>
      <c r="K185" s="3" t="s">
        <v>816</v>
      </c>
    </row>
    <row r="186" spans="1:11" x14ac:dyDescent="0.25">
      <c r="A186" s="3">
        <v>2024</v>
      </c>
      <c r="B186" s="4">
        <v>45537</v>
      </c>
      <c r="C186" s="3" t="s">
        <v>956</v>
      </c>
      <c r="D186" s="3">
        <v>412</v>
      </c>
      <c r="E186" s="3" t="s">
        <v>329</v>
      </c>
      <c r="F186" s="3">
        <v>3573</v>
      </c>
      <c r="G186" s="3" t="s">
        <v>330</v>
      </c>
      <c r="H186" s="3" t="s">
        <v>388</v>
      </c>
      <c r="I186" s="3" t="s">
        <v>389</v>
      </c>
      <c r="J186" s="5">
        <v>12000000</v>
      </c>
      <c r="K186" s="3" t="s">
        <v>816</v>
      </c>
    </row>
    <row r="187" spans="1:11" x14ac:dyDescent="0.25">
      <c r="A187" s="3">
        <v>2024</v>
      </c>
      <c r="B187" s="4">
        <v>45300</v>
      </c>
      <c r="C187" s="3" t="s">
        <v>956</v>
      </c>
      <c r="D187" s="3">
        <v>412</v>
      </c>
      <c r="E187" s="3" t="s">
        <v>329</v>
      </c>
      <c r="F187" s="3">
        <v>2510</v>
      </c>
      <c r="G187" s="3" t="s">
        <v>390</v>
      </c>
      <c r="H187" s="3" t="s">
        <v>391</v>
      </c>
      <c r="I187" s="3" t="s">
        <v>392</v>
      </c>
      <c r="J187" s="5">
        <v>11040000</v>
      </c>
      <c r="K187" s="3" t="s">
        <v>816</v>
      </c>
    </row>
    <row r="188" spans="1:11" x14ac:dyDescent="0.25">
      <c r="A188" s="3">
        <v>2024</v>
      </c>
      <c r="B188" s="4">
        <v>45306</v>
      </c>
      <c r="C188" s="3" t="s">
        <v>956</v>
      </c>
      <c r="D188" s="3">
        <v>412</v>
      </c>
      <c r="E188" s="3" t="s">
        <v>329</v>
      </c>
      <c r="F188" s="3">
        <v>2510</v>
      </c>
      <c r="G188" s="3" t="s">
        <v>390</v>
      </c>
      <c r="H188" s="3" t="s">
        <v>380</v>
      </c>
      <c r="I188" s="3" t="s">
        <v>381</v>
      </c>
      <c r="J188" s="5">
        <v>11040000</v>
      </c>
      <c r="K188" s="3" t="s">
        <v>816</v>
      </c>
    </row>
    <row r="189" spans="1:11" x14ac:dyDescent="0.25">
      <c r="A189" s="3">
        <v>2024</v>
      </c>
      <c r="B189" s="4">
        <v>45310</v>
      </c>
      <c r="C189" s="3" t="s">
        <v>956</v>
      </c>
      <c r="D189" s="3">
        <v>412</v>
      </c>
      <c r="E189" s="3" t="s">
        <v>329</v>
      </c>
      <c r="F189" s="3">
        <v>2510</v>
      </c>
      <c r="G189" s="3" t="s">
        <v>390</v>
      </c>
      <c r="H189" s="3" t="s">
        <v>393</v>
      </c>
      <c r="I189" s="3" t="s">
        <v>394</v>
      </c>
      <c r="J189" s="5">
        <v>8280000</v>
      </c>
      <c r="K189" s="3" t="s">
        <v>816</v>
      </c>
    </row>
    <row r="190" spans="1:11" x14ac:dyDescent="0.25">
      <c r="A190" s="3">
        <v>2024</v>
      </c>
      <c r="B190" s="4">
        <v>45310</v>
      </c>
      <c r="C190" s="3" t="s">
        <v>956</v>
      </c>
      <c r="D190" s="3">
        <v>412</v>
      </c>
      <c r="E190" s="3" t="s">
        <v>329</v>
      </c>
      <c r="F190" s="3">
        <v>2510</v>
      </c>
      <c r="G190" s="3" t="s">
        <v>390</v>
      </c>
      <c r="H190" s="3" t="s">
        <v>395</v>
      </c>
      <c r="I190" s="3" t="s">
        <v>396</v>
      </c>
      <c r="J190" s="5">
        <v>22080000</v>
      </c>
      <c r="K190" s="3" t="s">
        <v>816</v>
      </c>
    </row>
    <row r="191" spans="1:11" x14ac:dyDescent="0.25">
      <c r="A191" s="3">
        <v>2024</v>
      </c>
      <c r="B191" s="4">
        <v>45314</v>
      </c>
      <c r="C191" s="3" t="s">
        <v>956</v>
      </c>
      <c r="D191" s="3">
        <v>412</v>
      </c>
      <c r="E191" s="3" t="s">
        <v>329</v>
      </c>
      <c r="F191" s="3">
        <v>2510</v>
      </c>
      <c r="G191" s="3" t="s">
        <v>390</v>
      </c>
      <c r="H191" s="3" t="s">
        <v>397</v>
      </c>
      <c r="I191" s="3" t="s">
        <v>398</v>
      </c>
      <c r="J191" s="5">
        <v>11040000</v>
      </c>
      <c r="K191" s="3" t="s">
        <v>816</v>
      </c>
    </row>
    <row r="192" spans="1:11" x14ac:dyDescent="0.25">
      <c r="A192" s="3">
        <v>2024</v>
      </c>
      <c r="B192" s="4">
        <v>45310</v>
      </c>
      <c r="C192" s="3" t="s">
        <v>956</v>
      </c>
      <c r="D192" s="3">
        <v>412</v>
      </c>
      <c r="E192" s="3" t="s">
        <v>329</v>
      </c>
      <c r="F192" s="3">
        <v>2510</v>
      </c>
      <c r="G192" s="3" t="s">
        <v>390</v>
      </c>
      <c r="H192" s="3" t="s">
        <v>399</v>
      </c>
      <c r="I192" s="3" t="s">
        <v>400</v>
      </c>
      <c r="J192" s="5">
        <v>22080000</v>
      </c>
      <c r="K192" s="3" t="s">
        <v>816</v>
      </c>
    </row>
    <row r="193" spans="1:11" x14ac:dyDescent="0.25">
      <c r="A193" s="3">
        <v>2024</v>
      </c>
      <c r="B193" s="4">
        <v>45315</v>
      </c>
      <c r="C193" s="3" t="s">
        <v>956</v>
      </c>
      <c r="D193" s="3">
        <v>412</v>
      </c>
      <c r="E193" s="3" t="s">
        <v>329</v>
      </c>
      <c r="F193" s="3">
        <v>2510</v>
      </c>
      <c r="G193" s="3" t="s">
        <v>390</v>
      </c>
      <c r="H193" s="3" t="s">
        <v>401</v>
      </c>
      <c r="I193" s="3" t="s">
        <v>383</v>
      </c>
      <c r="J193" s="5">
        <v>11040000</v>
      </c>
      <c r="K193" s="3" t="s">
        <v>816</v>
      </c>
    </row>
    <row r="194" spans="1:11" x14ac:dyDescent="0.25">
      <c r="A194" s="3">
        <v>2024</v>
      </c>
      <c r="B194" s="4">
        <v>45320</v>
      </c>
      <c r="C194" s="3" t="s">
        <v>956</v>
      </c>
      <c r="D194" s="3">
        <v>412</v>
      </c>
      <c r="E194" s="3" t="s">
        <v>329</v>
      </c>
      <c r="F194" s="3">
        <v>2510</v>
      </c>
      <c r="G194" s="3" t="s">
        <v>390</v>
      </c>
      <c r="H194" s="3" t="s">
        <v>349</v>
      </c>
      <c r="I194" s="3" t="s">
        <v>350</v>
      </c>
      <c r="J194" s="5">
        <v>11040000</v>
      </c>
      <c r="K194" s="3" t="s">
        <v>816</v>
      </c>
    </row>
    <row r="195" spans="1:11" x14ac:dyDescent="0.25">
      <c r="A195" s="3">
        <v>2024</v>
      </c>
      <c r="B195" s="4">
        <v>45321</v>
      </c>
      <c r="C195" s="3" t="s">
        <v>956</v>
      </c>
      <c r="D195" s="3">
        <v>412</v>
      </c>
      <c r="E195" s="3" t="s">
        <v>329</v>
      </c>
      <c r="F195" s="3">
        <v>2510</v>
      </c>
      <c r="G195" s="3" t="s">
        <v>390</v>
      </c>
      <c r="H195" s="3" t="s">
        <v>402</v>
      </c>
      <c r="I195" s="3" t="s">
        <v>403</v>
      </c>
      <c r="J195" s="5">
        <v>22080000</v>
      </c>
      <c r="K195" s="3" t="s">
        <v>816</v>
      </c>
    </row>
    <row r="196" spans="1:11" x14ac:dyDescent="0.25">
      <c r="A196" s="3">
        <v>2024</v>
      </c>
      <c r="B196" s="4">
        <v>45321</v>
      </c>
      <c r="C196" s="3" t="s">
        <v>956</v>
      </c>
      <c r="D196" s="3">
        <v>412</v>
      </c>
      <c r="E196" s="3" t="s">
        <v>329</v>
      </c>
      <c r="F196" s="3">
        <v>2510</v>
      </c>
      <c r="G196" s="3" t="s">
        <v>390</v>
      </c>
      <c r="H196" s="3" t="s">
        <v>404</v>
      </c>
      <c r="I196" s="3" t="s">
        <v>405</v>
      </c>
      <c r="J196" s="5">
        <v>11960000</v>
      </c>
      <c r="K196" s="3" t="s">
        <v>816</v>
      </c>
    </row>
    <row r="197" spans="1:11" x14ac:dyDescent="0.25">
      <c r="A197" s="3">
        <v>2024</v>
      </c>
      <c r="B197" s="4">
        <v>45322</v>
      </c>
      <c r="C197" s="3" t="s">
        <v>956</v>
      </c>
      <c r="D197" s="3">
        <v>412</v>
      </c>
      <c r="E197" s="3" t="s">
        <v>329</v>
      </c>
      <c r="F197" s="3">
        <v>2510</v>
      </c>
      <c r="G197" s="3" t="s">
        <v>390</v>
      </c>
      <c r="H197" s="3" t="s">
        <v>406</v>
      </c>
      <c r="I197" s="3" t="s">
        <v>407</v>
      </c>
      <c r="J197" s="5">
        <v>10480000</v>
      </c>
      <c r="K197" s="3" t="s">
        <v>816</v>
      </c>
    </row>
    <row r="198" spans="1:11" x14ac:dyDescent="0.25">
      <c r="A198" s="3">
        <v>2024</v>
      </c>
      <c r="B198" s="4">
        <v>45322</v>
      </c>
      <c r="C198" s="3" t="s">
        <v>956</v>
      </c>
      <c r="D198" s="3">
        <v>412</v>
      </c>
      <c r="E198" s="3" t="s">
        <v>329</v>
      </c>
      <c r="F198" s="3">
        <v>2510</v>
      </c>
      <c r="G198" s="3" t="s">
        <v>390</v>
      </c>
      <c r="H198" s="3" t="s">
        <v>408</v>
      </c>
      <c r="I198" s="3" t="s">
        <v>409</v>
      </c>
      <c r="J198" s="5">
        <v>22080000</v>
      </c>
      <c r="K198" s="3" t="s">
        <v>816</v>
      </c>
    </row>
    <row r="199" spans="1:11" x14ac:dyDescent="0.25">
      <c r="A199" s="3">
        <v>2024</v>
      </c>
      <c r="B199" s="4">
        <v>45322</v>
      </c>
      <c r="C199" s="3" t="s">
        <v>956</v>
      </c>
      <c r="D199" s="3">
        <v>412</v>
      </c>
      <c r="E199" s="3" t="s">
        <v>329</v>
      </c>
      <c r="F199" s="3">
        <v>2510</v>
      </c>
      <c r="G199" s="3" t="s">
        <v>390</v>
      </c>
      <c r="H199" s="3" t="s">
        <v>410</v>
      </c>
      <c r="I199" s="3" t="s">
        <v>411</v>
      </c>
      <c r="J199" s="5">
        <v>11040000</v>
      </c>
      <c r="K199" s="3" t="s">
        <v>816</v>
      </c>
    </row>
    <row r="200" spans="1:11" x14ac:dyDescent="0.25">
      <c r="A200" s="3">
        <v>2024</v>
      </c>
      <c r="B200" s="4">
        <v>45329</v>
      </c>
      <c r="C200" s="3" t="s">
        <v>956</v>
      </c>
      <c r="D200" s="3">
        <v>412</v>
      </c>
      <c r="E200" s="3" t="s">
        <v>329</v>
      </c>
      <c r="F200" s="3">
        <v>2510</v>
      </c>
      <c r="G200" s="3" t="s">
        <v>390</v>
      </c>
      <c r="H200" s="3" t="s">
        <v>412</v>
      </c>
      <c r="I200" s="3" t="s">
        <v>413</v>
      </c>
      <c r="J200" s="5">
        <v>11040000</v>
      </c>
      <c r="K200" s="3" t="s">
        <v>816</v>
      </c>
    </row>
    <row r="201" spans="1:11" x14ac:dyDescent="0.25">
      <c r="A201" s="3">
        <v>2024</v>
      </c>
      <c r="B201" s="4">
        <v>45330</v>
      </c>
      <c r="C201" s="3" t="s">
        <v>956</v>
      </c>
      <c r="D201" s="3">
        <v>412</v>
      </c>
      <c r="E201" s="3" t="s">
        <v>329</v>
      </c>
      <c r="F201" s="3">
        <v>2510</v>
      </c>
      <c r="G201" s="3" t="s">
        <v>390</v>
      </c>
      <c r="H201" s="3" t="s">
        <v>414</v>
      </c>
      <c r="I201" s="3" t="s">
        <v>415</v>
      </c>
      <c r="J201" s="5">
        <v>6440000</v>
      </c>
      <c r="K201" s="3" t="s">
        <v>816</v>
      </c>
    </row>
    <row r="202" spans="1:11" x14ac:dyDescent="0.25">
      <c r="A202" s="3">
        <v>2024</v>
      </c>
      <c r="B202" s="4">
        <v>45338</v>
      </c>
      <c r="C202" s="3" t="s">
        <v>956</v>
      </c>
      <c r="D202" s="3">
        <v>412</v>
      </c>
      <c r="E202" s="3" t="s">
        <v>329</v>
      </c>
      <c r="F202" s="3">
        <v>2510</v>
      </c>
      <c r="G202" s="3" t="s">
        <v>390</v>
      </c>
      <c r="H202" s="3" t="s">
        <v>416</v>
      </c>
      <c r="I202" s="3" t="s">
        <v>417</v>
      </c>
      <c r="J202" s="5">
        <v>55200000</v>
      </c>
      <c r="K202" s="3" t="s">
        <v>816</v>
      </c>
    </row>
    <row r="203" spans="1:11" x14ac:dyDescent="0.25">
      <c r="A203" s="3">
        <v>2024</v>
      </c>
      <c r="B203" s="4">
        <v>45336</v>
      </c>
      <c r="C203" s="3" t="s">
        <v>956</v>
      </c>
      <c r="D203" s="3">
        <v>412</v>
      </c>
      <c r="E203" s="3" t="s">
        <v>329</v>
      </c>
      <c r="F203" s="3">
        <v>2510</v>
      </c>
      <c r="G203" s="3" t="s">
        <v>390</v>
      </c>
      <c r="H203" s="3" t="s">
        <v>418</v>
      </c>
      <c r="I203" s="3" t="s">
        <v>419</v>
      </c>
      <c r="J203" s="5">
        <v>8280000</v>
      </c>
      <c r="K203" s="3" t="s">
        <v>816</v>
      </c>
    </row>
    <row r="204" spans="1:11" x14ac:dyDescent="0.25">
      <c r="A204" s="3">
        <v>2024</v>
      </c>
      <c r="B204" s="4">
        <v>45342</v>
      </c>
      <c r="C204" s="3" t="s">
        <v>956</v>
      </c>
      <c r="D204" s="3">
        <v>412</v>
      </c>
      <c r="E204" s="3" t="s">
        <v>329</v>
      </c>
      <c r="F204" s="3">
        <v>2510</v>
      </c>
      <c r="G204" s="3" t="s">
        <v>390</v>
      </c>
      <c r="H204" s="3" t="s">
        <v>420</v>
      </c>
      <c r="I204" s="3" t="s">
        <v>421</v>
      </c>
      <c r="J204" s="5">
        <v>2760000</v>
      </c>
      <c r="K204" s="3" t="s">
        <v>816</v>
      </c>
    </row>
    <row r="205" spans="1:11" x14ac:dyDescent="0.25">
      <c r="A205" s="3">
        <v>2024</v>
      </c>
      <c r="B205" s="4">
        <v>45443</v>
      </c>
      <c r="C205" s="3" t="s">
        <v>956</v>
      </c>
      <c r="D205" s="3">
        <v>412</v>
      </c>
      <c r="E205" s="3" t="s">
        <v>329</v>
      </c>
      <c r="F205" s="3">
        <v>2510</v>
      </c>
      <c r="G205" s="3" t="s">
        <v>390</v>
      </c>
      <c r="H205" s="3" t="s">
        <v>422</v>
      </c>
      <c r="I205" s="3" t="s">
        <v>423</v>
      </c>
      <c r="J205" s="5">
        <v>11040000</v>
      </c>
      <c r="K205" s="3" t="s">
        <v>816</v>
      </c>
    </row>
    <row r="206" spans="1:11" x14ac:dyDescent="0.25">
      <c r="A206" s="3">
        <v>2024</v>
      </c>
      <c r="B206" s="4">
        <v>45457</v>
      </c>
      <c r="C206" s="3" t="s">
        <v>956</v>
      </c>
      <c r="D206" s="3">
        <v>412</v>
      </c>
      <c r="E206" s="3" t="s">
        <v>329</v>
      </c>
      <c r="F206" s="3">
        <v>2510</v>
      </c>
      <c r="G206" s="3" t="s">
        <v>390</v>
      </c>
      <c r="H206" s="3" t="s">
        <v>424</v>
      </c>
      <c r="I206" s="3" t="s">
        <v>425</v>
      </c>
      <c r="J206" s="5">
        <v>9200000</v>
      </c>
      <c r="K206" s="3" t="s">
        <v>816</v>
      </c>
    </row>
    <row r="207" spans="1:11" x14ac:dyDescent="0.25">
      <c r="A207" s="3">
        <v>2024</v>
      </c>
      <c r="B207" s="4">
        <v>45464</v>
      </c>
      <c r="C207" s="3" t="s">
        <v>956</v>
      </c>
      <c r="D207" s="3">
        <v>412</v>
      </c>
      <c r="E207" s="3" t="s">
        <v>329</v>
      </c>
      <c r="F207" s="3">
        <v>2510</v>
      </c>
      <c r="G207" s="3" t="s">
        <v>390</v>
      </c>
      <c r="H207" s="3" t="s">
        <v>426</v>
      </c>
      <c r="I207" s="3" t="s">
        <v>427</v>
      </c>
      <c r="J207" s="5">
        <v>44160000</v>
      </c>
      <c r="K207" s="3" t="s">
        <v>816</v>
      </c>
    </row>
    <row r="208" spans="1:11" x14ac:dyDescent="0.25">
      <c r="A208" s="3">
        <v>2024</v>
      </c>
      <c r="B208" s="4">
        <v>45464</v>
      </c>
      <c r="C208" s="3" t="s">
        <v>956</v>
      </c>
      <c r="D208" s="3">
        <v>412</v>
      </c>
      <c r="E208" s="3" t="s">
        <v>329</v>
      </c>
      <c r="F208" s="3">
        <v>2510</v>
      </c>
      <c r="G208" s="3" t="s">
        <v>390</v>
      </c>
      <c r="H208" s="3" t="s">
        <v>428</v>
      </c>
      <c r="I208" s="3" t="s">
        <v>429</v>
      </c>
      <c r="J208" s="5">
        <v>7360000</v>
      </c>
      <c r="K208" s="3" t="s">
        <v>816</v>
      </c>
    </row>
    <row r="209" spans="1:11" x14ac:dyDescent="0.25">
      <c r="A209" s="3">
        <v>2024</v>
      </c>
      <c r="B209" s="4">
        <v>45464</v>
      </c>
      <c r="C209" s="3" t="s">
        <v>956</v>
      </c>
      <c r="D209" s="3">
        <v>412</v>
      </c>
      <c r="E209" s="3" t="s">
        <v>329</v>
      </c>
      <c r="F209" s="3">
        <v>2510</v>
      </c>
      <c r="G209" s="3" t="s">
        <v>390</v>
      </c>
      <c r="H209" s="3" t="s">
        <v>430</v>
      </c>
      <c r="I209" s="3" t="s">
        <v>431</v>
      </c>
      <c r="J209" s="5">
        <v>11040000</v>
      </c>
      <c r="K209" s="3" t="s">
        <v>816</v>
      </c>
    </row>
    <row r="210" spans="1:11" x14ac:dyDescent="0.25">
      <c r="A210" s="3">
        <v>2024</v>
      </c>
      <c r="B210" s="4">
        <v>45464</v>
      </c>
      <c r="C210" s="3" t="s">
        <v>956</v>
      </c>
      <c r="D210" s="3">
        <v>412</v>
      </c>
      <c r="E210" s="3" t="s">
        <v>329</v>
      </c>
      <c r="F210" s="3">
        <v>2510</v>
      </c>
      <c r="G210" s="3" t="s">
        <v>390</v>
      </c>
      <c r="H210" s="3" t="s">
        <v>432</v>
      </c>
      <c r="I210" s="3" t="s">
        <v>433</v>
      </c>
      <c r="J210" s="5">
        <v>11040000</v>
      </c>
      <c r="K210" s="3" t="s">
        <v>816</v>
      </c>
    </row>
    <row r="211" spans="1:11" x14ac:dyDescent="0.25">
      <c r="A211" s="3">
        <v>2024</v>
      </c>
      <c r="B211" s="4">
        <v>45467</v>
      </c>
      <c r="C211" s="3" t="s">
        <v>956</v>
      </c>
      <c r="D211" s="3">
        <v>412</v>
      </c>
      <c r="E211" s="3" t="s">
        <v>329</v>
      </c>
      <c r="F211" s="3">
        <v>2510</v>
      </c>
      <c r="G211" s="3" t="s">
        <v>390</v>
      </c>
      <c r="H211" s="3" t="s">
        <v>434</v>
      </c>
      <c r="I211" s="3" t="s">
        <v>435</v>
      </c>
      <c r="J211" s="5">
        <v>11040000</v>
      </c>
      <c r="K211" s="3" t="s">
        <v>816</v>
      </c>
    </row>
    <row r="212" spans="1:11" x14ac:dyDescent="0.25">
      <c r="A212" s="3">
        <v>2024</v>
      </c>
      <c r="B212" s="4">
        <v>45467</v>
      </c>
      <c r="C212" s="3" t="s">
        <v>956</v>
      </c>
      <c r="D212" s="3">
        <v>412</v>
      </c>
      <c r="E212" s="3" t="s">
        <v>329</v>
      </c>
      <c r="F212" s="3">
        <v>2510</v>
      </c>
      <c r="G212" s="3" t="s">
        <v>390</v>
      </c>
      <c r="H212" s="3" t="s">
        <v>436</v>
      </c>
      <c r="I212" s="3" t="s">
        <v>437</v>
      </c>
      <c r="J212" s="5">
        <v>11040000</v>
      </c>
      <c r="K212" s="3" t="s">
        <v>816</v>
      </c>
    </row>
    <row r="213" spans="1:11" x14ac:dyDescent="0.25">
      <c r="A213" s="3">
        <v>2024</v>
      </c>
      <c r="B213" s="4">
        <v>45469</v>
      </c>
      <c r="C213" s="3" t="s">
        <v>956</v>
      </c>
      <c r="D213" s="3">
        <v>412</v>
      </c>
      <c r="E213" s="3" t="s">
        <v>329</v>
      </c>
      <c r="F213" s="3">
        <v>2510</v>
      </c>
      <c r="G213" s="3" t="s">
        <v>390</v>
      </c>
      <c r="H213" s="3" t="s">
        <v>438</v>
      </c>
      <c r="I213" s="3" t="s">
        <v>439</v>
      </c>
      <c r="J213" s="5">
        <v>55200000</v>
      </c>
      <c r="K213" s="3" t="s">
        <v>816</v>
      </c>
    </row>
    <row r="214" spans="1:11" x14ac:dyDescent="0.25">
      <c r="A214" s="3">
        <v>2024</v>
      </c>
      <c r="B214" s="4">
        <v>45469</v>
      </c>
      <c r="C214" s="3" t="s">
        <v>956</v>
      </c>
      <c r="D214" s="3">
        <v>412</v>
      </c>
      <c r="E214" s="3" t="s">
        <v>329</v>
      </c>
      <c r="F214" s="3">
        <v>2510</v>
      </c>
      <c r="G214" s="3" t="s">
        <v>390</v>
      </c>
      <c r="H214" s="3" t="s">
        <v>440</v>
      </c>
      <c r="I214" s="3" t="s">
        <v>441</v>
      </c>
      <c r="J214" s="5">
        <v>5520000</v>
      </c>
      <c r="K214" s="3" t="s">
        <v>816</v>
      </c>
    </row>
    <row r="215" spans="1:11" x14ac:dyDescent="0.25">
      <c r="A215" s="3">
        <v>2024</v>
      </c>
      <c r="B215" s="4">
        <v>45469</v>
      </c>
      <c r="C215" s="3" t="s">
        <v>956</v>
      </c>
      <c r="D215" s="3">
        <v>412</v>
      </c>
      <c r="E215" s="3" t="s">
        <v>329</v>
      </c>
      <c r="F215" s="3">
        <v>2510</v>
      </c>
      <c r="G215" s="3" t="s">
        <v>390</v>
      </c>
      <c r="H215" s="3" t="s">
        <v>442</v>
      </c>
      <c r="I215" s="3" t="s">
        <v>443</v>
      </c>
      <c r="J215" s="5">
        <v>5520000</v>
      </c>
      <c r="K215" s="3" t="s">
        <v>816</v>
      </c>
    </row>
    <row r="216" spans="1:11" x14ac:dyDescent="0.25">
      <c r="A216" s="3">
        <v>2024</v>
      </c>
      <c r="B216" s="4">
        <v>45469</v>
      </c>
      <c r="C216" s="3" t="s">
        <v>956</v>
      </c>
      <c r="D216" s="3">
        <v>412</v>
      </c>
      <c r="E216" s="3" t="s">
        <v>329</v>
      </c>
      <c r="F216" s="3">
        <v>2510</v>
      </c>
      <c r="G216" s="3" t="s">
        <v>390</v>
      </c>
      <c r="H216" s="3" t="s">
        <v>444</v>
      </c>
      <c r="I216" s="3" t="s">
        <v>445</v>
      </c>
      <c r="J216" s="5">
        <v>11040000</v>
      </c>
      <c r="K216" s="3" t="s">
        <v>816</v>
      </c>
    </row>
    <row r="217" spans="1:11" x14ac:dyDescent="0.25">
      <c r="A217" s="3">
        <v>2024</v>
      </c>
      <c r="B217" s="4">
        <v>45469</v>
      </c>
      <c r="C217" s="3" t="s">
        <v>956</v>
      </c>
      <c r="D217" s="3">
        <v>412</v>
      </c>
      <c r="E217" s="3" t="s">
        <v>329</v>
      </c>
      <c r="F217" s="3">
        <v>2510</v>
      </c>
      <c r="G217" s="3" t="s">
        <v>390</v>
      </c>
      <c r="H217" s="3" t="s">
        <v>446</v>
      </c>
      <c r="I217" s="3" t="s">
        <v>447</v>
      </c>
      <c r="J217" s="5">
        <v>33120000</v>
      </c>
      <c r="K217" s="3" t="s">
        <v>816</v>
      </c>
    </row>
    <row r="218" spans="1:11" x14ac:dyDescent="0.25">
      <c r="A218" s="3">
        <v>2024</v>
      </c>
      <c r="B218" s="4">
        <v>45470</v>
      </c>
      <c r="C218" s="3" t="s">
        <v>956</v>
      </c>
      <c r="D218" s="3">
        <v>412</v>
      </c>
      <c r="E218" s="3" t="s">
        <v>329</v>
      </c>
      <c r="F218" s="3">
        <v>2510</v>
      </c>
      <c r="G218" s="3" t="s">
        <v>390</v>
      </c>
      <c r="H218" s="3" t="s">
        <v>448</v>
      </c>
      <c r="I218" s="3" t="s">
        <v>449</v>
      </c>
      <c r="J218" s="5">
        <v>21160000</v>
      </c>
      <c r="K218" s="3" t="s">
        <v>816</v>
      </c>
    </row>
    <row r="219" spans="1:11" x14ac:dyDescent="0.25">
      <c r="A219" s="3">
        <v>2024</v>
      </c>
      <c r="B219" s="4">
        <v>45469</v>
      </c>
      <c r="C219" s="3" t="s">
        <v>956</v>
      </c>
      <c r="D219" s="3">
        <v>412</v>
      </c>
      <c r="E219" s="3" t="s">
        <v>329</v>
      </c>
      <c r="F219" s="3">
        <v>2510</v>
      </c>
      <c r="G219" s="3" t="s">
        <v>390</v>
      </c>
      <c r="H219" s="3" t="s">
        <v>450</v>
      </c>
      <c r="I219" s="3" t="s">
        <v>451</v>
      </c>
      <c r="J219" s="5">
        <v>22080000</v>
      </c>
      <c r="K219" s="3" t="s">
        <v>816</v>
      </c>
    </row>
    <row r="220" spans="1:11" x14ac:dyDescent="0.25">
      <c r="A220" s="3">
        <v>2024</v>
      </c>
      <c r="B220" s="4">
        <v>45470</v>
      </c>
      <c r="C220" s="3" t="s">
        <v>956</v>
      </c>
      <c r="D220" s="3">
        <v>412</v>
      </c>
      <c r="E220" s="3" t="s">
        <v>329</v>
      </c>
      <c r="F220" s="3">
        <v>2510</v>
      </c>
      <c r="G220" s="3" t="s">
        <v>390</v>
      </c>
      <c r="H220" s="3" t="s">
        <v>452</v>
      </c>
      <c r="I220" s="3" t="s">
        <v>453</v>
      </c>
      <c r="J220" s="5">
        <v>7360000</v>
      </c>
      <c r="K220" s="3" t="s">
        <v>816</v>
      </c>
    </row>
    <row r="221" spans="1:11" x14ac:dyDescent="0.25">
      <c r="A221" s="3">
        <v>2024</v>
      </c>
      <c r="B221" s="4">
        <v>45471</v>
      </c>
      <c r="C221" s="3" t="s">
        <v>956</v>
      </c>
      <c r="D221" s="3">
        <v>412</v>
      </c>
      <c r="E221" s="3" t="s">
        <v>329</v>
      </c>
      <c r="F221" s="3">
        <v>2510</v>
      </c>
      <c r="G221" s="3" t="s">
        <v>390</v>
      </c>
      <c r="H221" s="3" t="s">
        <v>454</v>
      </c>
      <c r="I221" s="3" t="s">
        <v>455</v>
      </c>
      <c r="J221" s="5">
        <v>1840000</v>
      </c>
      <c r="K221" s="3" t="s">
        <v>816</v>
      </c>
    </row>
    <row r="222" spans="1:11" x14ac:dyDescent="0.25">
      <c r="A222" s="3">
        <v>2024</v>
      </c>
      <c r="B222" s="4">
        <v>45471</v>
      </c>
      <c r="C222" s="3" t="s">
        <v>956</v>
      </c>
      <c r="D222" s="3">
        <v>412</v>
      </c>
      <c r="E222" s="3" t="s">
        <v>329</v>
      </c>
      <c r="F222" s="3">
        <v>2510</v>
      </c>
      <c r="G222" s="3" t="s">
        <v>390</v>
      </c>
      <c r="H222" s="3" t="s">
        <v>456</v>
      </c>
      <c r="I222" s="3" t="s">
        <v>457</v>
      </c>
      <c r="J222" s="5">
        <v>5520000</v>
      </c>
      <c r="K222" s="3" t="s">
        <v>816</v>
      </c>
    </row>
    <row r="223" spans="1:11" x14ac:dyDescent="0.25">
      <c r="A223" s="3">
        <v>2024</v>
      </c>
      <c r="B223" s="4">
        <v>45471</v>
      </c>
      <c r="C223" s="3" t="s">
        <v>956</v>
      </c>
      <c r="D223" s="3">
        <v>412</v>
      </c>
      <c r="E223" s="3" t="s">
        <v>329</v>
      </c>
      <c r="F223" s="3">
        <v>2510</v>
      </c>
      <c r="G223" s="3" t="s">
        <v>390</v>
      </c>
      <c r="H223" s="3" t="s">
        <v>458</v>
      </c>
      <c r="I223" s="3" t="s">
        <v>459</v>
      </c>
      <c r="J223" s="5">
        <v>11040000</v>
      </c>
      <c r="K223" s="3" t="s">
        <v>816</v>
      </c>
    </row>
    <row r="224" spans="1:11" x14ac:dyDescent="0.25">
      <c r="A224" s="3">
        <v>2024</v>
      </c>
      <c r="B224" s="4">
        <v>45471</v>
      </c>
      <c r="C224" s="3" t="s">
        <v>956</v>
      </c>
      <c r="D224" s="3">
        <v>412</v>
      </c>
      <c r="E224" s="3" t="s">
        <v>329</v>
      </c>
      <c r="F224" s="3">
        <v>2510</v>
      </c>
      <c r="G224" s="3" t="s">
        <v>390</v>
      </c>
      <c r="H224" s="3" t="s">
        <v>460</v>
      </c>
      <c r="I224" s="3" t="s">
        <v>461</v>
      </c>
      <c r="J224" s="5">
        <v>11040000</v>
      </c>
      <c r="K224" s="3" t="s">
        <v>816</v>
      </c>
    </row>
    <row r="225" spans="1:11" x14ac:dyDescent="0.25">
      <c r="A225" s="3">
        <v>2024</v>
      </c>
      <c r="B225" s="4">
        <v>45471</v>
      </c>
      <c r="C225" s="3" t="s">
        <v>956</v>
      </c>
      <c r="D225" s="3">
        <v>412</v>
      </c>
      <c r="E225" s="3" t="s">
        <v>329</v>
      </c>
      <c r="F225" s="3">
        <v>2510</v>
      </c>
      <c r="G225" s="3" t="s">
        <v>390</v>
      </c>
      <c r="H225" s="3" t="s">
        <v>462</v>
      </c>
      <c r="I225" s="3" t="s">
        <v>318</v>
      </c>
      <c r="J225" s="5">
        <v>104880000</v>
      </c>
      <c r="K225" s="3" t="s">
        <v>816</v>
      </c>
    </row>
    <row r="226" spans="1:11" x14ac:dyDescent="0.25">
      <c r="A226" s="3">
        <v>2024</v>
      </c>
      <c r="B226" s="4">
        <v>45653</v>
      </c>
      <c r="C226" s="3" t="s">
        <v>956</v>
      </c>
      <c r="D226" s="3">
        <v>412</v>
      </c>
      <c r="E226" s="3" t="s">
        <v>329</v>
      </c>
      <c r="F226" s="3">
        <v>2510</v>
      </c>
      <c r="G226" s="3" t="s">
        <v>390</v>
      </c>
      <c r="H226" s="3" t="s">
        <v>463</v>
      </c>
      <c r="I226" s="3" t="s">
        <v>464</v>
      </c>
      <c r="J226" s="5">
        <v>4000000</v>
      </c>
      <c r="K226" s="3" t="s">
        <v>816</v>
      </c>
    </row>
    <row r="227" spans="1:11" x14ac:dyDescent="0.25">
      <c r="A227" s="3">
        <v>2024</v>
      </c>
      <c r="B227" s="4">
        <v>45656</v>
      </c>
      <c r="C227" s="3" t="s">
        <v>956</v>
      </c>
      <c r="D227" s="3">
        <v>412</v>
      </c>
      <c r="E227" s="3" t="s">
        <v>329</v>
      </c>
      <c r="F227" s="3">
        <v>2510</v>
      </c>
      <c r="G227" s="3" t="s">
        <v>390</v>
      </c>
      <c r="H227" s="3" t="s">
        <v>393</v>
      </c>
      <c r="I227" s="3" t="s">
        <v>394</v>
      </c>
      <c r="J227" s="5">
        <v>4000000</v>
      </c>
      <c r="K227" s="3" t="s">
        <v>816</v>
      </c>
    </row>
    <row r="228" spans="1:11" x14ac:dyDescent="0.25">
      <c r="A228" s="3">
        <v>2024</v>
      </c>
      <c r="B228" s="4">
        <v>45656</v>
      </c>
      <c r="C228" s="3" t="s">
        <v>956</v>
      </c>
      <c r="D228" s="3">
        <v>412</v>
      </c>
      <c r="E228" s="3" t="s">
        <v>329</v>
      </c>
      <c r="F228" s="3">
        <v>2510</v>
      </c>
      <c r="G228" s="3" t="s">
        <v>390</v>
      </c>
      <c r="H228" s="3" t="s">
        <v>465</v>
      </c>
      <c r="I228" s="3" t="s">
        <v>466</v>
      </c>
      <c r="J228" s="5">
        <v>4000000</v>
      </c>
      <c r="K228" s="3" t="s">
        <v>816</v>
      </c>
    </row>
    <row r="229" spans="1:11" x14ac:dyDescent="0.25">
      <c r="A229" s="3">
        <v>2024</v>
      </c>
      <c r="B229" s="4">
        <v>45471</v>
      </c>
      <c r="C229" s="3" t="s">
        <v>956</v>
      </c>
      <c r="D229" s="3">
        <v>412</v>
      </c>
      <c r="E229" s="3" t="s">
        <v>329</v>
      </c>
      <c r="F229" s="3">
        <v>2206</v>
      </c>
      <c r="G229" s="3" t="s">
        <v>467</v>
      </c>
      <c r="H229" s="3" t="s">
        <v>468</v>
      </c>
      <c r="I229" s="3" t="s">
        <v>251</v>
      </c>
      <c r="J229" s="5">
        <v>2900000</v>
      </c>
      <c r="K229" s="3" t="s">
        <v>135</v>
      </c>
    </row>
    <row r="230" spans="1:11" x14ac:dyDescent="0.25">
      <c r="A230" s="3">
        <v>2024</v>
      </c>
      <c r="B230" s="4">
        <v>45471</v>
      </c>
      <c r="C230" s="3" t="s">
        <v>956</v>
      </c>
      <c r="D230" s="3">
        <v>412</v>
      </c>
      <c r="E230" s="3" t="s">
        <v>329</v>
      </c>
      <c r="F230" s="3">
        <v>2206</v>
      </c>
      <c r="G230" s="3" t="s">
        <v>467</v>
      </c>
      <c r="H230" s="3" t="s">
        <v>469</v>
      </c>
      <c r="I230" s="3" t="s">
        <v>470</v>
      </c>
      <c r="J230" s="5">
        <v>5520000</v>
      </c>
      <c r="K230" s="3" t="s">
        <v>135</v>
      </c>
    </row>
    <row r="231" spans="1:11" x14ac:dyDescent="0.25">
      <c r="A231" s="3">
        <v>2024</v>
      </c>
      <c r="B231" s="4">
        <v>45471</v>
      </c>
      <c r="C231" s="3" t="s">
        <v>956</v>
      </c>
      <c r="D231" s="3">
        <v>412</v>
      </c>
      <c r="E231" s="3" t="s">
        <v>329</v>
      </c>
      <c r="F231" s="3">
        <v>2206</v>
      </c>
      <c r="G231" s="3" t="s">
        <v>467</v>
      </c>
      <c r="H231" s="3" t="s">
        <v>471</v>
      </c>
      <c r="I231" s="3" t="s">
        <v>472</v>
      </c>
      <c r="J231" s="5">
        <v>920000</v>
      </c>
      <c r="K231" s="3" t="s">
        <v>135</v>
      </c>
    </row>
    <row r="232" spans="1:11" x14ac:dyDescent="0.25">
      <c r="A232" s="3">
        <v>2024</v>
      </c>
      <c r="B232" s="4">
        <v>45471</v>
      </c>
      <c r="C232" s="3" t="s">
        <v>956</v>
      </c>
      <c r="D232" s="3">
        <v>412</v>
      </c>
      <c r="E232" s="3" t="s">
        <v>329</v>
      </c>
      <c r="F232" s="3">
        <v>2206</v>
      </c>
      <c r="G232" s="3" t="s">
        <v>467</v>
      </c>
      <c r="H232" s="3" t="s">
        <v>473</v>
      </c>
      <c r="I232" s="3" t="s">
        <v>474</v>
      </c>
      <c r="J232" s="5">
        <v>11040000</v>
      </c>
      <c r="K232" s="3" t="s">
        <v>135</v>
      </c>
    </row>
    <row r="233" spans="1:11" x14ac:dyDescent="0.25">
      <c r="A233" s="3">
        <v>2024</v>
      </c>
      <c r="B233" s="4">
        <v>45471</v>
      </c>
      <c r="C233" s="3" t="s">
        <v>956</v>
      </c>
      <c r="D233" s="3">
        <v>412</v>
      </c>
      <c r="E233" s="3" t="s">
        <v>329</v>
      </c>
      <c r="F233" s="3">
        <v>2206</v>
      </c>
      <c r="G233" s="3" t="s">
        <v>467</v>
      </c>
      <c r="H233" s="3" t="s">
        <v>475</v>
      </c>
      <c r="I233" s="3" t="s">
        <v>476</v>
      </c>
      <c r="J233" s="5">
        <v>22080000</v>
      </c>
      <c r="K233" s="3" t="s">
        <v>135</v>
      </c>
    </row>
    <row r="234" spans="1:11" x14ac:dyDescent="0.25">
      <c r="A234" s="3">
        <v>2024</v>
      </c>
      <c r="B234" s="4">
        <v>45471</v>
      </c>
      <c r="C234" s="3" t="s">
        <v>956</v>
      </c>
      <c r="D234" s="3">
        <v>412</v>
      </c>
      <c r="E234" s="3" t="s">
        <v>329</v>
      </c>
      <c r="F234" s="3">
        <v>2206</v>
      </c>
      <c r="G234" s="3" t="s">
        <v>467</v>
      </c>
      <c r="H234" s="3" t="s">
        <v>404</v>
      </c>
      <c r="I234" s="3" t="s">
        <v>405</v>
      </c>
      <c r="J234" s="5">
        <v>11040000</v>
      </c>
      <c r="K234" s="3" t="s">
        <v>135</v>
      </c>
    </row>
    <row r="235" spans="1:11" x14ac:dyDescent="0.25">
      <c r="A235" s="3">
        <v>2024</v>
      </c>
      <c r="B235" s="4">
        <v>45471</v>
      </c>
      <c r="C235" s="3" t="s">
        <v>956</v>
      </c>
      <c r="D235" s="3">
        <v>412</v>
      </c>
      <c r="E235" s="3" t="s">
        <v>329</v>
      </c>
      <c r="F235" s="3">
        <v>2206</v>
      </c>
      <c r="G235" s="3" t="s">
        <v>467</v>
      </c>
      <c r="H235" s="3" t="s">
        <v>477</v>
      </c>
      <c r="I235" s="3" t="s">
        <v>478</v>
      </c>
      <c r="J235" s="5">
        <v>11040000</v>
      </c>
      <c r="K235" s="3" t="s">
        <v>135</v>
      </c>
    </row>
    <row r="236" spans="1:11" x14ac:dyDescent="0.25">
      <c r="A236" s="3">
        <v>2024</v>
      </c>
      <c r="B236" s="4">
        <v>45471</v>
      </c>
      <c r="C236" s="3" t="s">
        <v>956</v>
      </c>
      <c r="D236" s="3">
        <v>412</v>
      </c>
      <c r="E236" s="3" t="s">
        <v>329</v>
      </c>
      <c r="F236" s="3">
        <v>2206</v>
      </c>
      <c r="G236" s="3" t="s">
        <v>467</v>
      </c>
      <c r="H236" s="3" t="s">
        <v>479</v>
      </c>
      <c r="I236" s="3" t="s">
        <v>480</v>
      </c>
      <c r="J236" s="5">
        <v>11040000</v>
      </c>
      <c r="K236" s="3" t="s">
        <v>135</v>
      </c>
    </row>
    <row r="237" spans="1:11" x14ac:dyDescent="0.25">
      <c r="A237" s="3">
        <v>2024</v>
      </c>
      <c r="B237" s="4">
        <v>45471</v>
      </c>
      <c r="C237" s="3" t="s">
        <v>956</v>
      </c>
      <c r="D237" s="3">
        <v>412</v>
      </c>
      <c r="E237" s="3" t="s">
        <v>329</v>
      </c>
      <c r="F237" s="3">
        <v>2206</v>
      </c>
      <c r="G237" s="3" t="s">
        <v>467</v>
      </c>
      <c r="H237" s="3" t="s">
        <v>481</v>
      </c>
      <c r="I237" s="3" t="s">
        <v>411</v>
      </c>
      <c r="J237" s="5">
        <v>5520000</v>
      </c>
      <c r="K237" s="3" t="s">
        <v>135</v>
      </c>
    </row>
    <row r="238" spans="1:11" x14ac:dyDescent="0.25">
      <c r="A238" s="3">
        <v>2024</v>
      </c>
      <c r="B238" s="4">
        <v>45317</v>
      </c>
      <c r="C238" s="3" t="s">
        <v>1144</v>
      </c>
      <c r="D238" s="3">
        <v>493</v>
      </c>
      <c r="E238" s="3" t="s">
        <v>482</v>
      </c>
      <c r="F238" s="3">
        <v>2808</v>
      </c>
      <c r="G238" s="3" t="s">
        <v>483</v>
      </c>
      <c r="H238" s="3" t="s">
        <v>484</v>
      </c>
      <c r="I238" s="3" t="s">
        <v>485</v>
      </c>
      <c r="J238" s="5">
        <v>5520000</v>
      </c>
      <c r="K238" s="3" t="s">
        <v>1330</v>
      </c>
    </row>
    <row r="239" spans="1:11" x14ac:dyDescent="0.25">
      <c r="A239" s="3">
        <v>2024</v>
      </c>
      <c r="B239" s="4"/>
      <c r="C239" s="3" t="s">
        <v>1144</v>
      </c>
      <c r="D239" s="3">
        <v>493</v>
      </c>
      <c r="E239" s="3" t="s">
        <v>482</v>
      </c>
      <c r="F239" s="3">
        <v>2808</v>
      </c>
      <c r="G239" s="3" t="s">
        <v>483</v>
      </c>
      <c r="H239" s="3" t="s">
        <v>486</v>
      </c>
      <c r="I239" s="3" t="s">
        <v>845</v>
      </c>
      <c r="J239" s="5">
        <v>22080000</v>
      </c>
      <c r="K239" s="3" t="s">
        <v>1330</v>
      </c>
    </row>
    <row r="240" spans="1:11" x14ac:dyDescent="0.25">
      <c r="A240" s="3">
        <v>2024</v>
      </c>
      <c r="B240" s="4"/>
      <c r="C240" s="3" t="s">
        <v>1144</v>
      </c>
      <c r="D240" s="3">
        <v>493</v>
      </c>
      <c r="E240" s="3" t="s">
        <v>482</v>
      </c>
      <c r="F240" s="3">
        <v>2808</v>
      </c>
      <c r="G240" s="3" t="s">
        <v>483</v>
      </c>
      <c r="H240" s="3" t="s">
        <v>487</v>
      </c>
      <c r="I240" s="3" t="s">
        <v>488</v>
      </c>
      <c r="J240" s="5">
        <v>920000</v>
      </c>
      <c r="K240" s="3" t="s">
        <v>1330</v>
      </c>
    </row>
    <row r="241" spans="1:11" x14ac:dyDescent="0.25">
      <c r="A241" s="3">
        <v>2024</v>
      </c>
      <c r="B241" s="4"/>
      <c r="C241" s="3" t="s">
        <v>1144</v>
      </c>
      <c r="D241" s="3">
        <v>493</v>
      </c>
      <c r="E241" s="3" t="s">
        <v>482</v>
      </c>
      <c r="F241" s="3">
        <v>2808</v>
      </c>
      <c r="G241" s="3" t="s">
        <v>483</v>
      </c>
      <c r="H241" s="3" t="s">
        <v>489</v>
      </c>
      <c r="I241" s="3" t="s">
        <v>490</v>
      </c>
      <c r="J241" s="5">
        <v>11040000</v>
      </c>
      <c r="K241" s="3" t="s">
        <v>1330</v>
      </c>
    </row>
    <row r="242" spans="1:11" x14ac:dyDescent="0.25">
      <c r="A242" s="3">
        <v>2024</v>
      </c>
      <c r="B242" s="4"/>
      <c r="C242" s="3" t="s">
        <v>1144</v>
      </c>
      <c r="D242" s="3">
        <v>493</v>
      </c>
      <c r="E242" s="3" t="s">
        <v>482</v>
      </c>
      <c r="F242" s="3">
        <v>2808</v>
      </c>
      <c r="G242" s="3" t="s">
        <v>483</v>
      </c>
      <c r="H242" s="3" t="s">
        <v>491</v>
      </c>
      <c r="I242" s="3" t="s">
        <v>492</v>
      </c>
      <c r="J242" s="5">
        <v>25760000</v>
      </c>
      <c r="K242" s="3" t="s">
        <v>1330</v>
      </c>
    </row>
    <row r="243" spans="1:11" x14ac:dyDescent="0.25">
      <c r="A243" s="3">
        <v>2024</v>
      </c>
      <c r="B243" s="4"/>
      <c r="C243" s="3" t="s">
        <v>1144</v>
      </c>
      <c r="D243" s="3">
        <v>493</v>
      </c>
      <c r="E243" s="3" t="s">
        <v>482</v>
      </c>
      <c r="F243" s="3">
        <v>2808</v>
      </c>
      <c r="G243" s="3" t="s">
        <v>483</v>
      </c>
      <c r="H243" s="3" t="s">
        <v>493</v>
      </c>
      <c r="I243" s="3" t="s">
        <v>846</v>
      </c>
      <c r="J243" s="5">
        <v>11040000</v>
      </c>
      <c r="K243" s="3" t="s">
        <v>1330</v>
      </c>
    </row>
    <row r="244" spans="1:11" x14ac:dyDescent="0.25">
      <c r="A244" s="3">
        <v>2024</v>
      </c>
      <c r="B244" s="4"/>
      <c r="C244" s="3" t="s">
        <v>1144</v>
      </c>
      <c r="D244" s="3">
        <v>493</v>
      </c>
      <c r="E244" s="3" t="s">
        <v>482</v>
      </c>
      <c r="F244" s="3">
        <v>2808</v>
      </c>
      <c r="G244" s="3" t="s">
        <v>483</v>
      </c>
      <c r="H244" s="3" t="s">
        <v>494</v>
      </c>
      <c r="I244" s="3" t="s">
        <v>495</v>
      </c>
      <c r="J244" s="5">
        <v>11040000</v>
      </c>
      <c r="K244" s="3" t="s">
        <v>1330</v>
      </c>
    </row>
    <row r="245" spans="1:11" x14ac:dyDescent="0.25">
      <c r="A245" s="3">
        <v>2024</v>
      </c>
      <c r="B245" s="4"/>
      <c r="C245" s="3" t="s">
        <v>1144</v>
      </c>
      <c r="D245" s="3">
        <v>493</v>
      </c>
      <c r="E245" s="3" t="s">
        <v>482</v>
      </c>
      <c r="F245" s="3">
        <v>2808</v>
      </c>
      <c r="G245" s="3" t="s">
        <v>483</v>
      </c>
      <c r="H245" s="3" t="s">
        <v>496</v>
      </c>
      <c r="I245" s="3" t="s">
        <v>497</v>
      </c>
      <c r="J245" s="5">
        <v>33120000</v>
      </c>
      <c r="K245" s="3" t="s">
        <v>1330</v>
      </c>
    </row>
    <row r="246" spans="1:11" x14ac:dyDescent="0.25">
      <c r="A246" s="3">
        <v>2024</v>
      </c>
      <c r="B246" s="4"/>
      <c r="C246" s="3" t="s">
        <v>1144</v>
      </c>
      <c r="D246" s="3">
        <v>493</v>
      </c>
      <c r="E246" s="3" t="s">
        <v>482</v>
      </c>
      <c r="F246" s="3">
        <v>2808</v>
      </c>
      <c r="G246" s="3" t="s">
        <v>483</v>
      </c>
      <c r="H246" s="3" t="s">
        <v>498</v>
      </c>
      <c r="I246" s="3" t="s">
        <v>499</v>
      </c>
      <c r="J246" s="5">
        <v>11040000</v>
      </c>
      <c r="K246" s="3" t="s">
        <v>1330</v>
      </c>
    </row>
    <row r="247" spans="1:11" x14ac:dyDescent="0.25">
      <c r="A247" s="3">
        <v>2024</v>
      </c>
      <c r="B247" s="4"/>
      <c r="C247" s="3" t="s">
        <v>1144</v>
      </c>
      <c r="D247" s="3">
        <v>493</v>
      </c>
      <c r="E247" s="3" t="s">
        <v>482</v>
      </c>
      <c r="F247" s="3">
        <v>2808</v>
      </c>
      <c r="G247" s="3" t="s">
        <v>483</v>
      </c>
      <c r="H247" s="3" t="s">
        <v>500</v>
      </c>
      <c r="I247" s="3" t="s">
        <v>501</v>
      </c>
      <c r="J247" s="5">
        <v>33120000</v>
      </c>
      <c r="K247" s="3" t="s">
        <v>1330</v>
      </c>
    </row>
    <row r="248" spans="1:11" x14ac:dyDescent="0.25">
      <c r="A248" s="3">
        <v>2024</v>
      </c>
      <c r="B248" s="4"/>
      <c r="C248" s="3" t="s">
        <v>1144</v>
      </c>
      <c r="D248" s="3">
        <v>493</v>
      </c>
      <c r="E248" s="3" t="s">
        <v>482</v>
      </c>
      <c r="F248" s="3">
        <v>2808</v>
      </c>
      <c r="G248" s="3" t="s">
        <v>483</v>
      </c>
      <c r="H248" s="3" t="s">
        <v>502</v>
      </c>
      <c r="I248" s="3" t="s">
        <v>847</v>
      </c>
      <c r="J248" s="5">
        <v>66240000</v>
      </c>
      <c r="K248" s="3" t="s">
        <v>1330</v>
      </c>
    </row>
    <row r="249" spans="1:11" x14ac:dyDescent="0.25">
      <c r="A249" s="3">
        <v>2024</v>
      </c>
      <c r="B249" s="4"/>
      <c r="C249" s="3" t="s">
        <v>1144</v>
      </c>
      <c r="D249" s="3">
        <v>493</v>
      </c>
      <c r="E249" s="3" t="s">
        <v>482</v>
      </c>
      <c r="F249" s="3">
        <v>2808</v>
      </c>
      <c r="G249" s="3" t="s">
        <v>483</v>
      </c>
      <c r="H249" s="3" t="s">
        <v>503</v>
      </c>
      <c r="I249" s="3" t="s">
        <v>848</v>
      </c>
      <c r="J249" s="5">
        <v>11040000</v>
      </c>
      <c r="K249" s="3" t="s">
        <v>1330</v>
      </c>
    </row>
    <row r="250" spans="1:11" x14ac:dyDescent="0.25">
      <c r="A250" s="3">
        <v>2024</v>
      </c>
      <c r="B250" s="4"/>
      <c r="C250" s="3" t="s">
        <v>1144</v>
      </c>
      <c r="D250" s="3">
        <v>493</v>
      </c>
      <c r="E250" s="3" t="s">
        <v>482</v>
      </c>
      <c r="F250" s="3">
        <v>2808</v>
      </c>
      <c r="G250" s="3" t="s">
        <v>483</v>
      </c>
      <c r="H250" s="3" t="s">
        <v>504</v>
      </c>
      <c r="I250" s="3" t="s">
        <v>505</v>
      </c>
      <c r="J250" s="5">
        <v>9660000</v>
      </c>
      <c r="K250" s="3" t="s">
        <v>1330</v>
      </c>
    </row>
    <row r="251" spans="1:11" x14ac:dyDescent="0.25">
      <c r="A251" s="3">
        <v>2024</v>
      </c>
      <c r="B251" s="4">
        <v>45469</v>
      </c>
      <c r="C251" s="3" t="s">
        <v>508</v>
      </c>
      <c r="D251" s="3">
        <v>503</v>
      </c>
      <c r="E251" s="3" t="s">
        <v>509</v>
      </c>
      <c r="F251" s="3">
        <v>3523</v>
      </c>
      <c r="G251" s="3" t="s">
        <v>510</v>
      </c>
      <c r="H251" s="3" t="s">
        <v>511</v>
      </c>
      <c r="I251" s="3" t="s">
        <v>512</v>
      </c>
      <c r="J251" s="5">
        <v>22080000</v>
      </c>
      <c r="K251" s="3" t="s">
        <v>135</v>
      </c>
    </row>
    <row r="252" spans="1:11" x14ac:dyDescent="0.25">
      <c r="A252" s="3">
        <v>2024</v>
      </c>
      <c r="B252" s="4">
        <v>45471</v>
      </c>
      <c r="C252" s="3" t="s">
        <v>508</v>
      </c>
      <c r="D252" s="3">
        <v>503</v>
      </c>
      <c r="E252" s="3" t="s">
        <v>509</v>
      </c>
      <c r="F252" s="3">
        <v>3523</v>
      </c>
      <c r="G252" s="3" t="s">
        <v>510</v>
      </c>
      <c r="H252" s="3" t="s">
        <v>513</v>
      </c>
      <c r="I252" s="3" t="s">
        <v>514</v>
      </c>
      <c r="J252" s="5">
        <v>11040000</v>
      </c>
      <c r="K252" s="3" t="s">
        <v>135</v>
      </c>
    </row>
    <row r="253" spans="1:11" x14ac:dyDescent="0.25">
      <c r="A253" s="3">
        <v>2024</v>
      </c>
      <c r="B253" s="4">
        <v>45501</v>
      </c>
      <c r="C253" s="3" t="s">
        <v>508</v>
      </c>
      <c r="D253" s="3">
        <v>503</v>
      </c>
      <c r="E253" s="3" t="s">
        <v>509</v>
      </c>
      <c r="F253" s="3">
        <v>3523</v>
      </c>
      <c r="G253" s="3" t="s">
        <v>510</v>
      </c>
      <c r="H253" s="3" t="s">
        <v>515</v>
      </c>
      <c r="I253" s="3" t="s">
        <v>516</v>
      </c>
      <c r="J253" s="5">
        <v>11040000</v>
      </c>
      <c r="K253" s="3" t="s">
        <v>135</v>
      </c>
    </row>
    <row r="254" spans="1:11" x14ac:dyDescent="0.25">
      <c r="A254" s="3">
        <v>2024</v>
      </c>
      <c r="B254" s="4">
        <v>45469</v>
      </c>
      <c r="C254" s="3" t="s">
        <v>508</v>
      </c>
      <c r="D254" s="3">
        <v>503</v>
      </c>
      <c r="E254" s="3" t="s">
        <v>509</v>
      </c>
      <c r="F254" s="3">
        <v>3523</v>
      </c>
      <c r="G254" s="3" t="s">
        <v>510</v>
      </c>
      <c r="H254" s="3" t="s">
        <v>517</v>
      </c>
      <c r="I254" s="3" t="s">
        <v>518</v>
      </c>
      <c r="J254" s="5">
        <v>44160000</v>
      </c>
      <c r="K254" s="3" t="s">
        <v>135</v>
      </c>
    </row>
    <row r="255" spans="1:11" x14ac:dyDescent="0.25">
      <c r="A255" s="3">
        <v>2024</v>
      </c>
      <c r="B255" s="4">
        <v>45469</v>
      </c>
      <c r="C255" s="3" t="s">
        <v>508</v>
      </c>
      <c r="D255" s="3">
        <v>503</v>
      </c>
      <c r="E255" s="3" t="s">
        <v>509</v>
      </c>
      <c r="F255" s="3">
        <v>3523</v>
      </c>
      <c r="G255" s="3" t="s">
        <v>510</v>
      </c>
      <c r="H255" s="3" t="s">
        <v>519</v>
      </c>
      <c r="I255" s="3" t="s">
        <v>109</v>
      </c>
      <c r="J255" s="5">
        <v>11040000</v>
      </c>
      <c r="K255" s="3" t="s">
        <v>135</v>
      </c>
    </row>
    <row r="256" spans="1:11" x14ac:dyDescent="0.25">
      <c r="A256" s="3">
        <v>2024</v>
      </c>
      <c r="B256" s="4">
        <v>45469</v>
      </c>
      <c r="C256" s="3" t="s">
        <v>508</v>
      </c>
      <c r="D256" s="3">
        <v>503</v>
      </c>
      <c r="E256" s="3" t="s">
        <v>509</v>
      </c>
      <c r="F256" s="3">
        <v>3523</v>
      </c>
      <c r="G256" s="3" t="s">
        <v>510</v>
      </c>
      <c r="H256" s="3" t="s">
        <v>520</v>
      </c>
      <c r="I256" s="3" t="s">
        <v>108</v>
      </c>
      <c r="J256" s="5">
        <v>22080000</v>
      </c>
      <c r="K256" s="3" t="s">
        <v>135</v>
      </c>
    </row>
    <row r="257" spans="1:11" x14ac:dyDescent="0.25">
      <c r="A257" s="3">
        <v>2024</v>
      </c>
      <c r="B257" s="4">
        <v>45469</v>
      </c>
      <c r="C257" s="3" t="s">
        <v>508</v>
      </c>
      <c r="D257" s="3">
        <v>503</v>
      </c>
      <c r="E257" s="3" t="s">
        <v>509</v>
      </c>
      <c r="F257" s="3">
        <v>3523</v>
      </c>
      <c r="G257" s="3" t="s">
        <v>510</v>
      </c>
      <c r="H257" s="3" t="s">
        <v>521</v>
      </c>
      <c r="I257" s="3" t="s">
        <v>110</v>
      </c>
      <c r="J257" s="5">
        <v>33120000</v>
      </c>
      <c r="K257" s="3" t="s">
        <v>135</v>
      </c>
    </row>
    <row r="258" spans="1:11" x14ac:dyDescent="0.25">
      <c r="A258" s="3">
        <v>2024</v>
      </c>
      <c r="B258" s="4">
        <v>45469</v>
      </c>
      <c r="C258" s="3" t="s">
        <v>508</v>
      </c>
      <c r="D258" s="3">
        <v>503</v>
      </c>
      <c r="E258" s="3" t="s">
        <v>509</v>
      </c>
      <c r="F258" s="3">
        <v>3523</v>
      </c>
      <c r="G258" s="3" t="s">
        <v>510</v>
      </c>
      <c r="H258" s="3" t="s">
        <v>522</v>
      </c>
      <c r="I258" s="3" t="s">
        <v>523</v>
      </c>
      <c r="J258" s="5">
        <v>11040000</v>
      </c>
      <c r="K258" s="3" t="s">
        <v>135</v>
      </c>
    </row>
    <row r="259" spans="1:11" x14ac:dyDescent="0.25">
      <c r="A259" s="3">
        <v>2024</v>
      </c>
      <c r="B259" s="4">
        <v>45469</v>
      </c>
      <c r="C259" s="3" t="s">
        <v>508</v>
      </c>
      <c r="D259" s="3">
        <v>503</v>
      </c>
      <c r="E259" s="3" t="s">
        <v>509</v>
      </c>
      <c r="F259" s="3">
        <v>3523</v>
      </c>
      <c r="G259" s="3" t="s">
        <v>510</v>
      </c>
      <c r="H259" s="3" t="s">
        <v>524</v>
      </c>
      <c r="I259" s="3" t="s">
        <v>525</v>
      </c>
      <c r="J259" s="5">
        <v>11040000</v>
      </c>
      <c r="K259" s="3" t="s">
        <v>135</v>
      </c>
    </row>
    <row r="260" spans="1:11" x14ac:dyDescent="0.25">
      <c r="A260" s="3">
        <v>2024</v>
      </c>
      <c r="B260" s="4">
        <v>45500</v>
      </c>
      <c r="C260" s="3" t="s">
        <v>508</v>
      </c>
      <c r="D260" s="3">
        <v>503</v>
      </c>
      <c r="E260" s="3" t="s">
        <v>509</v>
      </c>
      <c r="F260" s="3">
        <v>3523</v>
      </c>
      <c r="G260" s="3" t="s">
        <v>510</v>
      </c>
      <c r="H260" s="3" t="s">
        <v>526</v>
      </c>
      <c r="I260" s="3" t="s">
        <v>527</v>
      </c>
      <c r="J260" s="5">
        <v>11040000</v>
      </c>
      <c r="K260" s="3" t="s">
        <v>135</v>
      </c>
    </row>
    <row r="261" spans="1:11" x14ac:dyDescent="0.25">
      <c r="A261" s="3">
        <v>2024</v>
      </c>
      <c r="B261" s="4">
        <v>45470</v>
      </c>
      <c r="C261" s="3" t="s">
        <v>508</v>
      </c>
      <c r="D261" s="3">
        <v>503</v>
      </c>
      <c r="E261" s="3" t="s">
        <v>509</v>
      </c>
      <c r="F261" s="3">
        <v>3523</v>
      </c>
      <c r="G261" s="3" t="s">
        <v>510</v>
      </c>
      <c r="H261" s="3" t="s">
        <v>528</v>
      </c>
      <c r="I261" s="3" t="s">
        <v>529</v>
      </c>
      <c r="J261" s="5">
        <v>11040000</v>
      </c>
      <c r="K261" s="3" t="s">
        <v>135</v>
      </c>
    </row>
    <row r="262" spans="1:11" x14ac:dyDescent="0.25">
      <c r="A262" s="3">
        <v>2024</v>
      </c>
      <c r="B262" s="4">
        <v>45470</v>
      </c>
      <c r="C262" s="3" t="s">
        <v>508</v>
      </c>
      <c r="D262" s="3">
        <v>503</v>
      </c>
      <c r="E262" s="3" t="s">
        <v>509</v>
      </c>
      <c r="F262" s="3">
        <v>3523</v>
      </c>
      <c r="G262" s="3" t="s">
        <v>510</v>
      </c>
      <c r="H262" s="3" t="s">
        <v>530</v>
      </c>
      <c r="I262" s="3" t="s">
        <v>531</v>
      </c>
      <c r="J262" s="5">
        <v>22080000</v>
      </c>
      <c r="K262" s="3" t="s">
        <v>135</v>
      </c>
    </row>
    <row r="263" spans="1:11" x14ac:dyDescent="0.25">
      <c r="A263" s="3">
        <v>2024</v>
      </c>
      <c r="B263" s="4">
        <v>45471</v>
      </c>
      <c r="C263" s="3" t="s">
        <v>508</v>
      </c>
      <c r="D263" s="3">
        <v>503</v>
      </c>
      <c r="E263" s="3" t="s">
        <v>509</v>
      </c>
      <c r="F263" s="3">
        <v>3523</v>
      </c>
      <c r="G263" s="3" t="s">
        <v>510</v>
      </c>
      <c r="H263" s="3" t="s">
        <v>532</v>
      </c>
      <c r="I263" s="3" t="s">
        <v>533</v>
      </c>
      <c r="J263" s="5">
        <v>28400000</v>
      </c>
      <c r="K263" s="3" t="s">
        <v>135</v>
      </c>
    </row>
    <row r="264" spans="1:11" x14ac:dyDescent="0.25">
      <c r="A264" s="3">
        <v>2024</v>
      </c>
      <c r="B264" s="4">
        <v>45524</v>
      </c>
      <c r="C264" s="3" t="s">
        <v>508</v>
      </c>
      <c r="D264" s="3">
        <v>503</v>
      </c>
      <c r="E264" s="3" t="s">
        <v>509</v>
      </c>
      <c r="F264" s="3">
        <v>3523</v>
      </c>
      <c r="G264" s="3" t="s">
        <v>510</v>
      </c>
      <c r="H264" s="3" t="s">
        <v>534</v>
      </c>
      <c r="I264" s="3" t="s">
        <v>535</v>
      </c>
      <c r="J264" s="5">
        <v>12000000</v>
      </c>
      <c r="K264" s="3" t="s">
        <v>135</v>
      </c>
    </row>
    <row r="265" spans="1:11" x14ac:dyDescent="0.25">
      <c r="A265" s="3">
        <v>2024</v>
      </c>
      <c r="B265" s="4">
        <v>45657</v>
      </c>
      <c r="C265" s="3" t="s">
        <v>508</v>
      </c>
      <c r="D265" s="3">
        <v>503</v>
      </c>
      <c r="E265" s="3" t="s">
        <v>509</v>
      </c>
      <c r="F265" s="3">
        <v>3523</v>
      </c>
      <c r="G265" s="3" t="s">
        <v>510</v>
      </c>
      <c r="H265" s="3" t="s">
        <v>536</v>
      </c>
      <c r="I265" s="3" t="s">
        <v>537</v>
      </c>
      <c r="J265" s="5">
        <v>11171628</v>
      </c>
      <c r="K265" s="3" t="s">
        <v>135</v>
      </c>
    </row>
    <row r="266" spans="1:11" x14ac:dyDescent="0.25">
      <c r="A266" s="3">
        <v>2024</v>
      </c>
      <c r="B266" s="4">
        <v>45653</v>
      </c>
      <c r="C266" s="3" t="s">
        <v>538</v>
      </c>
      <c r="D266" s="3">
        <v>550</v>
      </c>
      <c r="E266" s="3" t="s">
        <v>539</v>
      </c>
      <c r="F266" s="3">
        <v>2070</v>
      </c>
      <c r="G266" s="3" t="s">
        <v>540</v>
      </c>
      <c r="H266" s="3" t="s">
        <v>541</v>
      </c>
      <c r="I266" s="3" t="s">
        <v>542</v>
      </c>
      <c r="J266" s="5">
        <v>3500000</v>
      </c>
      <c r="K266" s="3" t="s">
        <v>135</v>
      </c>
    </row>
    <row r="267" spans="1:11" x14ac:dyDescent="0.25">
      <c r="A267" s="3">
        <v>2024</v>
      </c>
      <c r="B267" s="4">
        <v>45322</v>
      </c>
      <c r="C267" s="3" t="s">
        <v>543</v>
      </c>
      <c r="D267" s="3">
        <v>555</v>
      </c>
      <c r="E267" s="3" t="s">
        <v>544</v>
      </c>
      <c r="F267" s="3">
        <v>3714</v>
      </c>
      <c r="G267" s="3" t="s">
        <v>1278</v>
      </c>
      <c r="H267" s="3" t="s">
        <v>545</v>
      </c>
      <c r="I267" s="3" t="s">
        <v>546</v>
      </c>
      <c r="J267" s="5">
        <v>1840000</v>
      </c>
      <c r="K267" s="3" t="s">
        <v>547</v>
      </c>
    </row>
    <row r="268" spans="1:11" x14ac:dyDescent="0.25">
      <c r="A268" s="3">
        <v>2024</v>
      </c>
      <c r="B268" s="4">
        <v>45322</v>
      </c>
      <c r="C268" s="3" t="s">
        <v>543</v>
      </c>
      <c r="D268" s="3">
        <v>555</v>
      </c>
      <c r="E268" s="3" t="s">
        <v>544</v>
      </c>
      <c r="F268" s="3">
        <v>3714</v>
      </c>
      <c r="G268" s="3" t="s">
        <v>1278</v>
      </c>
      <c r="H268" s="3" t="s">
        <v>548</v>
      </c>
      <c r="I268" s="3" t="s">
        <v>549</v>
      </c>
      <c r="J268" s="5">
        <v>15640000</v>
      </c>
      <c r="K268" s="3" t="s">
        <v>547</v>
      </c>
    </row>
    <row r="269" spans="1:11" x14ac:dyDescent="0.25">
      <c r="A269" s="3">
        <v>2024</v>
      </c>
      <c r="B269" s="4">
        <v>45322</v>
      </c>
      <c r="C269" s="3" t="s">
        <v>543</v>
      </c>
      <c r="D269" s="3">
        <v>555</v>
      </c>
      <c r="E269" s="3" t="s">
        <v>544</v>
      </c>
      <c r="F269" s="3">
        <v>3714</v>
      </c>
      <c r="G269" s="3" t="s">
        <v>1278</v>
      </c>
      <c r="H269" s="3" t="s">
        <v>550</v>
      </c>
      <c r="I269" s="3" t="s">
        <v>551</v>
      </c>
      <c r="J269" s="5">
        <v>920000</v>
      </c>
      <c r="K269" s="3" t="s">
        <v>547</v>
      </c>
    </row>
    <row r="270" spans="1:11" x14ac:dyDescent="0.25">
      <c r="A270" s="3">
        <v>2024</v>
      </c>
      <c r="B270" s="4">
        <v>45322</v>
      </c>
      <c r="C270" s="3" t="s">
        <v>543</v>
      </c>
      <c r="D270" s="3">
        <v>555</v>
      </c>
      <c r="E270" s="3" t="s">
        <v>544</v>
      </c>
      <c r="F270" s="3">
        <v>3714</v>
      </c>
      <c r="G270" s="3" t="s">
        <v>1278</v>
      </c>
      <c r="H270" s="3" t="s">
        <v>552</v>
      </c>
      <c r="I270" s="3" t="s">
        <v>553</v>
      </c>
      <c r="J270" s="5">
        <v>920000</v>
      </c>
      <c r="K270" s="3" t="s">
        <v>547</v>
      </c>
    </row>
    <row r="271" spans="1:11" x14ac:dyDescent="0.25">
      <c r="A271" s="3">
        <v>2024</v>
      </c>
      <c r="B271" s="4">
        <v>45322</v>
      </c>
      <c r="C271" s="3" t="s">
        <v>543</v>
      </c>
      <c r="D271" s="3">
        <v>555</v>
      </c>
      <c r="E271" s="3" t="s">
        <v>544</v>
      </c>
      <c r="F271" s="3">
        <v>3714</v>
      </c>
      <c r="G271" s="3" t="s">
        <v>1278</v>
      </c>
      <c r="H271" s="3" t="s">
        <v>554</v>
      </c>
      <c r="I271" s="3" t="s">
        <v>555</v>
      </c>
      <c r="J271" s="5">
        <v>11040000</v>
      </c>
      <c r="K271" s="3" t="s">
        <v>547</v>
      </c>
    </row>
    <row r="272" spans="1:11" x14ac:dyDescent="0.25">
      <c r="A272" s="3">
        <v>2024</v>
      </c>
      <c r="B272" s="4">
        <v>45322</v>
      </c>
      <c r="C272" s="3" t="s">
        <v>543</v>
      </c>
      <c r="D272" s="3">
        <v>555</v>
      </c>
      <c r="E272" s="3" t="s">
        <v>544</v>
      </c>
      <c r="F272" s="3">
        <v>3714</v>
      </c>
      <c r="G272" s="3" t="s">
        <v>1278</v>
      </c>
      <c r="H272" s="3" t="s">
        <v>556</v>
      </c>
      <c r="I272" s="3" t="s">
        <v>557</v>
      </c>
      <c r="J272" s="5">
        <v>44160000</v>
      </c>
      <c r="K272" s="3" t="s">
        <v>547</v>
      </c>
    </row>
    <row r="273" spans="1:11" x14ac:dyDescent="0.25">
      <c r="A273" s="3">
        <v>2024</v>
      </c>
      <c r="B273" s="4">
        <v>45324</v>
      </c>
      <c r="C273" s="3" t="s">
        <v>543</v>
      </c>
      <c r="D273" s="3">
        <v>555</v>
      </c>
      <c r="E273" s="3" t="s">
        <v>544</v>
      </c>
      <c r="F273" s="3">
        <v>3714</v>
      </c>
      <c r="G273" s="3" t="s">
        <v>1278</v>
      </c>
      <c r="H273" s="3" t="s">
        <v>558</v>
      </c>
      <c r="I273" s="3" t="s">
        <v>559</v>
      </c>
      <c r="J273" s="5">
        <v>11040000</v>
      </c>
      <c r="K273" s="3" t="s">
        <v>547</v>
      </c>
    </row>
    <row r="274" spans="1:11" x14ac:dyDescent="0.25">
      <c r="A274" s="3">
        <v>2024</v>
      </c>
      <c r="B274" s="4">
        <v>45344</v>
      </c>
      <c r="C274" s="3" t="s">
        <v>543</v>
      </c>
      <c r="D274" s="3">
        <v>555</v>
      </c>
      <c r="E274" s="3" t="s">
        <v>544</v>
      </c>
      <c r="F274" s="3">
        <v>3714</v>
      </c>
      <c r="G274" s="3" t="s">
        <v>1278</v>
      </c>
      <c r="H274" s="3" t="s">
        <v>560</v>
      </c>
      <c r="I274" s="3" t="s">
        <v>561</v>
      </c>
      <c r="J274" s="5">
        <v>11000000</v>
      </c>
      <c r="K274" s="3" t="s">
        <v>547</v>
      </c>
    </row>
    <row r="275" spans="1:11" x14ac:dyDescent="0.25">
      <c r="A275" s="3">
        <v>2024</v>
      </c>
      <c r="B275" s="4">
        <v>45443</v>
      </c>
      <c r="C275" s="3" t="s">
        <v>543</v>
      </c>
      <c r="D275" s="3">
        <v>555</v>
      </c>
      <c r="E275" s="3" t="s">
        <v>544</v>
      </c>
      <c r="F275" s="3">
        <v>3714</v>
      </c>
      <c r="G275" s="3" t="s">
        <v>1278</v>
      </c>
      <c r="H275" s="3" t="s">
        <v>562</v>
      </c>
      <c r="I275" s="3" t="s">
        <v>373</v>
      </c>
      <c r="J275" s="5">
        <v>111945600</v>
      </c>
      <c r="K275" s="3" t="s">
        <v>547</v>
      </c>
    </row>
    <row r="276" spans="1:11" x14ac:dyDescent="0.25">
      <c r="A276" s="3">
        <v>2024</v>
      </c>
      <c r="B276" s="4">
        <v>45443</v>
      </c>
      <c r="C276" s="3" t="s">
        <v>543</v>
      </c>
      <c r="D276" s="3">
        <v>555</v>
      </c>
      <c r="E276" s="3" t="s">
        <v>544</v>
      </c>
      <c r="F276" s="3">
        <v>3714</v>
      </c>
      <c r="G276" s="3" t="s">
        <v>1278</v>
      </c>
      <c r="H276" s="3" t="s">
        <v>563</v>
      </c>
      <c r="I276" s="3" t="s">
        <v>564</v>
      </c>
      <c r="J276" s="5">
        <v>22080000</v>
      </c>
      <c r="K276" s="3" t="s">
        <v>547</v>
      </c>
    </row>
    <row r="277" spans="1:11" x14ac:dyDescent="0.25">
      <c r="A277" s="3">
        <v>2024</v>
      </c>
      <c r="B277" s="4">
        <v>45469</v>
      </c>
      <c r="C277" s="3" t="s">
        <v>543</v>
      </c>
      <c r="D277" s="3">
        <v>555</v>
      </c>
      <c r="E277" s="3" t="s">
        <v>544</v>
      </c>
      <c r="F277" s="3">
        <v>3714</v>
      </c>
      <c r="G277" s="3" t="s">
        <v>1278</v>
      </c>
      <c r="H277" s="3" t="s">
        <v>565</v>
      </c>
      <c r="I277" s="3" t="s">
        <v>566</v>
      </c>
      <c r="J277" s="5">
        <v>11040000</v>
      </c>
      <c r="K277" s="3" t="s">
        <v>547</v>
      </c>
    </row>
    <row r="278" spans="1:11" x14ac:dyDescent="0.25">
      <c r="A278" s="3">
        <v>2024</v>
      </c>
      <c r="B278" s="4">
        <v>45656</v>
      </c>
      <c r="C278" s="3" t="s">
        <v>543</v>
      </c>
      <c r="D278" s="3">
        <v>555</v>
      </c>
      <c r="E278" s="3" t="s">
        <v>544</v>
      </c>
      <c r="F278" s="3">
        <v>3714</v>
      </c>
      <c r="G278" s="3" t="s">
        <v>1278</v>
      </c>
      <c r="H278" s="3" t="s">
        <v>567</v>
      </c>
      <c r="I278" s="3" t="s">
        <v>568</v>
      </c>
      <c r="J278" s="5">
        <v>30000000</v>
      </c>
      <c r="K278" s="3" t="s">
        <v>547</v>
      </c>
    </row>
    <row r="279" spans="1:11" x14ac:dyDescent="0.25">
      <c r="A279" s="3">
        <v>2024</v>
      </c>
      <c r="B279" s="4">
        <v>45307</v>
      </c>
      <c r="C279" s="3" t="s">
        <v>569</v>
      </c>
      <c r="D279" s="3">
        <v>589</v>
      </c>
      <c r="E279" s="3" t="s">
        <v>570</v>
      </c>
      <c r="F279" s="3">
        <v>2348</v>
      </c>
      <c r="G279" s="3" t="s">
        <v>571</v>
      </c>
      <c r="H279" s="3" t="s">
        <v>572</v>
      </c>
      <c r="I279" s="3" t="s">
        <v>573</v>
      </c>
      <c r="J279" s="5">
        <v>33120000</v>
      </c>
      <c r="K279" s="3" t="s">
        <v>135</v>
      </c>
    </row>
    <row r="280" spans="1:11" x14ac:dyDescent="0.25">
      <c r="A280" s="3">
        <v>2024</v>
      </c>
      <c r="B280" s="4">
        <v>45315</v>
      </c>
      <c r="C280" s="3" t="s">
        <v>574</v>
      </c>
      <c r="D280" s="3">
        <v>676</v>
      </c>
      <c r="E280" s="3" t="s">
        <v>575</v>
      </c>
      <c r="F280" s="3">
        <v>2455</v>
      </c>
      <c r="G280" s="3" t="s">
        <v>576</v>
      </c>
      <c r="H280" s="3" t="s">
        <v>577</v>
      </c>
      <c r="I280" s="3" t="s">
        <v>578</v>
      </c>
      <c r="J280" s="5">
        <v>9200000</v>
      </c>
      <c r="K280" s="3" t="s">
        <v>579</v>
      </c>
    </row>
    <row r="281" spans="1:11" x14ac:dyDescent="0.25">
      <c r="A281" s="3">
        <v>2024</v>
      </c>
      <c r="B281" s="4">
        <v>45317</v>
      </c>
      <c r="C281" s="3" t="s">
        <v>574</v>
      </c>
      <c r="D281" s="3">
        <v>676</v>
      </c>
      <c r="E281" s="3" t="s">
        <v>575</v>
      </c>
      <c r="F281" s="3">
        <v>2455</v>
      </c>
      <c r="G281" s="3" t="s">
        <v>576</v>
      </c>
      <c r="H281" s="3" t="s">
        <v>580</v>
      </c>
      <c r="I281" s="3" t="s">
        <v>581</v>
      </c>
      <c r="J281" s="5">
        <v>9200000</v>
      </c>
      <c r="K281" s="3" t="s">
        <v>579</v>
      </c>
    </row>
    <row r="282" spans="1:11" x14ac:dyDescent="0.25">
      <c r="A282" s="3">
        <v>2024</v>
      </c>
      <c r="B282" s="4">
        <v>45429</v>
      </c>
      <c r="C282" s="3" t="s">
        <v>574</v>
      </c>
      <c r="D282" s="3">
        <v>676</v>
      </c>
      <c r="E282" s="3" t="s">
        <v>575</v>
      </c>
      <c r="F282" s="3">
        <v>2455</v>
      </c>
      <c r="G282" s="3" t="s">
        <v>576</v>
      </c>
      <c r="H282" s="3" t="s">
        <v>582</v>
      </c>
      <c r="I282" s="3" t="s">
        <v>207</v>
      </c>
      <c r="J282" s="5">
        <v>11040000</v>
      </c>
      <c r="K282" s="3" t="s">
        <v>579</v>
      </c>
    </row>
    <row r="283" spans="1:11" x14ac:dyDescent="0.25">
      <c r="A283" s="3">
        <v>2024</v>
      </c>
      <c r="B283" s="4">
        <v>45461</v>
      </c>
      <c r="C283" s="3" t="s">
        <v>574</v>
      </c>
      <c r="D283" s="3">
        <v>676</v>
      </c>
      <c r="E283" s="3" t="s">
        <v>575</v>
      </c>
      <c r="F283" s="3">
        <v>2455</v>
      </c>
      <c r="G283" s="3" t="s">
        <v>576</v>
      </c>
      <c r="H283" s="3" t="s">
        <v>583</v>
      </c>
      <c r="I283" s="3" t="s">
        <v>584</v>
      </c>
      <c r="J283" s="5">
        <v>11360000</v>
      </c>
      <c r="K283" s="3" t="s">
        <v>579</v>
      </c>
    </row>
    <row r="284" spans="1:11" x14ac:dyDescent="0.25">
      <c r="A284" s="3">
        <v>2024</v>
      </c>
      <c r="B284" s="4">
        <v>45468</v>
      </c>
      <c r="C284" s="3" t="s">
        <v>574</v>
      </c>
      <c r="D284" s="3">
        <v>676</v>
      </c>
      <c r="E284" s="3" t="s">
        <v>575</v>
      </c>
      <c r="F284" s="3">
        <v>2455</v>
      </c>
      <c r="G284" s="3" t="s">
        <v>576</v>
      </c>
      <c r="H284" s="3" t="s">
        <v>276</v>
      </c>
      <c r="I284" s="3" t="s">
        <v>277</v>
      </c>
      <c r="J284" s="5">
        <v>22080000</v>
      </c>
      <c r="K284" s="3" t="s">
        <v>579</v>
      </c>
    </row>
    <row r="285" spans="1:11" x14ac:dyDescent="0.25">
      <c r="A285" s="3">
        <v>2024</v>
      </c>
      <c r="B285" s="4">
        <v>45471</v>
      </c>
      <c r="C285" s="3" t="s">
        <v>574</v>
      </c>
      <c r="D285" s="3">
        <v>676</v>
      </c>
      <c r="E285" s="3" t="s">
        <v>575</v>
      </c>
      <c r="F285" s="3">
        <v>2455</v>
      </c>
      <c r="G285" s="3" t="s">
        <v>576</v>
      </c>
      <c r="H285" s="3" t="s">
        <v>585</v>
      </c>
      <c r="I285" s="3" t="s">
        <v>586</v>
      </c>
      <c r="J285" s="5">
        <v>11040000</v>
      </c>
      <c r="K285" s="3" t="s">
        <v>579</v>
      </c>
    </row>
    <row r="286" spans="1:11" x14ac:dyDescent="0.25">
      <c r="A286" s="3">
        <v>2024</v>
      </c>
      <c r="B286" s="4">
        <v>45471</v>
      </c>
      <c r="C286" s="3" t="s">
        <v>574</v>
      </c>
      <c r="D286" s="3">
        <v>676</v>
      </c>
      <c r="E286" s="3" t="s">
        <v>575</v>
      </c>
      <c r="F286" s="3">
        <v>2455</v>
      </c>
      <c r="G286" s="3" t="s">
        <v>576</v>
      </c>
      <c r="H286" s="3" t="s">
        <v>587</v>
      </c>
      <c r="I286" s="3" t="s">
        <v>588</v>
      </c>
      <c r="J286" s="5">
        <v>85560000</v>
      </c>
      <c r="K286" s="3" t="s">
        <v>579</v>
      </c>
    </row>
    <row r="287" spans="1:11" x14ac:dyDescent="0.25">
      <c r="A287" s="3">
        <v>2024</v>
      </c>
      <c r="B287" s="4">
        <v>45471</v>
      </c>
      <c r="C287" s="3" t="s">
        <v>574</v>
      </c>
      <c r="D287" s="3">
        <v>676</v>
      </c>
      <c r="E287" s="3" t="s">
        <v>575</v>
      </c>
      <c r="F287" s="3">
        <v>2455</v>
      </c>
      <c r="G287" s="3" t="s">
        <v>576</v>
      </c>
      <c r="H287" s="3" t="s">
        <v>589</v>
      </c>
      <c r="I287" s="3" t="s">
        <v>590</v>
      </c>
      <c r="J287" s="5">
        <v>11520000</v>
      </c>
      <c r="K287" s="3" t="s">
        <v>579</v>
      </c>
    </row>
    <row r="288" spans="1:11" x14ac:dyDescent="0.25">
      <c r="A288" s="3">
        <v>2024</v>
      </c>
      <c r="B288" s="4">
        <v>45471</v>
      </c>
      <c r="C288" s="3" t="s">
        <v>574</v>
      </c>
      <c r="D288" s="3">
        <v>676</v>
      </c>
      <c r="E288" s="3" t="s">
        <v>575</v>
      </c>
      <c r="F288" s="3">
        <v>2455</v>
      </c>
      <c r="G288" s="3" t="s">
        <v>576</v>
      </c>
      <c r="H288" s="3" t="s">
        <v>591</v>
      </c>
      <c r="I288" s="3" t="s">
        <v>592</v>
      </c>
      <c r="J288" s="5">
        <v>31280000</v>
      </c>
      <c r="K288" s="3" t="s">
        <v>579</v>
      </c>
    </row>
    <row r="289" spans="1:11" x14ac:dyDescent="0.25">
      <c r="A289" s="3">
        <v>2024</v>
      </c>
      <c r="B289" s="4">
        <v>45652</v>
      </c>
      <c r="C289" s="3" t="s">
        <v>574</v>
      </c>
      <c r="D289" s="3">
        <v>676</v>
      </c>
      <c r="E289" s="3" t="s">
        <v>575</v>
      </c>
      <c r="F289" s="3">
        <v>2455</v>
      </c>
      <c r="G289" s="3" t="s">
        <v>576</v>
      </c>
      <c r="H289" s="3" t="s">
        <v>593</v>
      </c>
      <c r="I289" s="3" t="s">
        <v>594</v>
      </c>
      <c r="J289" s="5">
        <v>1000000</v>
      </c>
      <c r="K289" s="3" t="s">
        <v>579</v>
      </c>
    </row>
    <row r="290" spans="1:11" x14ac:dyDescent="0.25">
      <c r="A290" s="3">
        <v>2024</v>
      </c>
      <c r="B290" s="4">
        <v>45657</v>
      </c>
      <c r="C290" s="3" t="s">
        <v>574</v>
      </c>
      <c r="D290" s="3">
        <v>676</v>
      </c>
      <c r="E290" s="3" t="s">
        <v>575</v>
      </c>
      <c r="F290" s="3">
        <v>2455</v>
      </c>
      <c r="G290" s="3" t="s">
        <v>576</v>
      </c>
      <c r="H290" s="3" t="s">
        <v>595</v>
      </c>
      <c r="I290" s="3" t="s">
        <v>596</v>
      </c>
      <c r="J290" s="5">
        <v>14500000</v>
      </c>
      <c r="K290" s="3" t="s">
        <v>579</v>
      </c>
    </row>
    <row r="291" spans="1:11" x14ac:dyDescent="0.25">
      <c r="A291" s="3">
        <v>2024</v>
      </c>
      <c r="B291" s="4">
        <v>45657</v>
      </c>
      <c r="C291" s="3" t="s">
        <v>574</v>
      </c>
      <c r="D291" s="3">
        <v>676</v>
      </c>
      <c r="E291" s="3" t="s">
        <v>575</v>
      </c>
      <c r="F291" s="3">
        <v>2455</v>
      </c>
      <c r="G291" s="3" t="s">
        <v>576</v>
      </c>
      <c r="H291" s="3" t="s">
        <v>597</v>
      </c>
      <c r="I291" s="3" t="s">
        <v>598</v>
      </c>
      <c r="J291" s="5">
        <v>750000</v>
      </c>
      <c r="K291" s="3" t="s">
        <v>579</v>
      </c>
    </row>
    <row r="292" spans="1:11" x14ac:dyDescent="0.25">
      <c r="A292" s="3">
        <v>2024</v>
      </c>
      <c r="B292" s="4">
        <v>45309</v>
      </c>
      <c r="C292" s="3" t="s">
        <v>599</v>
      </c>
      <c r="D292" s="3">
        <v>677</v>
      </c>
      <c r="E292" s="3" t="s">
        <v>600</v>
      </c>
      <c r="F292" s="3">
        <v>2113</v>
      </c>
      <c r="G292" s="3" t="s">
        <v>601</v>
      </c>
      <c r="H292" s="3" t="s">
        <v>602</v>
      </c>
      <c r="I292" s="3" t="s">
        <v>849</v>
      </c>
      <c r="J292" s="5">
        <v>11228000</v>
      </c>
      <c r="K292" s="3" t="s">
        <v>603</v>
      </c>
    </row>
    <row r="293" spans="1:11" x14ac:dyDescent="0.25">
      <c r="A293" s="3">
        <v>2024</v>
      </c>
      <c r="B293" s="4">
        <v>45309</v>
      </c>
      <c r="C293" s="3" t="s">
        <v>599</v>
      </c>
      <c r="D293" s="3">
        <v>677</v>
      </c>
      <c r="E293" s="3" t="s">
        <v>600</v>
      </c>
      <c r="F293" s="3">
        <v>2113</v>
      </c>
      <c r="G293" s="3" t="s">
        <v>601</v>
      </c>
      <c r="H293" s="3" t="s">
        <v>604</v>
      </c>
      <c r="I293" s="3" t="s">
        <v>850</v>
      </c>
      <c r="J293" s="5">
        <v>11228000</v>
      </c>
      <c r="K293" s="3" t="s">
        <v>603</v>
      </c>
    </row>
    <row r="294" spans="1:11" x14ac:dyDescent="0.25">
      <c r="A294" s="3">
        <v>2024</v>
      </c>
      <c r="B294" s="4">
        <v>45313</v>
      </c>
      <c r="C294" s="3" t="s">
        <v>599</v>
      </c>
      <c r="D294" s="3">
        <v>677</v>
      </c>
      <c r="E294" s="3" t="s">
        <v>600</v>
      </c>
      <c r="F294" s="3">
        <v>2113</v>
      </c>
      <c r="G294" s="3" t="s">
        <v>601</v>
      </c>
      <c r="H294" s="3" t="s">
        <v>605</v>
      </c>
      <c r="I294" s="3" t="s">
        <v>851</v>
      </c>
      <c r="J294" s="5">
        <v>77280000</v>
      </c>
      <c r="K294" s="3" t="s">
        <v>603</v>
      </c>
    </row>
    <row r="295" spans="1:11" x14ac:dyDescent="0.25">
      <c r="A295" s="3">
        <v>2024</v>
      </c>
      <c r="B295" s="4">
        <v>45467</v>
      </c>
      <c r="C295" s="3" t="s">
        <v>599</v>
      </c>
      <c r="D295" s="3">
        <v>677</v>
      </c>
      <c r="E295" s="3" t="s">
        <v>600</v>
      </c>
      <c r="F295" s="3">
        <v>2113</v>
      </c>
      <c r="G295" s="3" t="s">
        <v>601</v>
      </c>
      <c r="H295" s="3" t="s">
        <v>606</v>
      </c>
      <c r="I295" s="3" t="s">
        <v>852</v>
      </c>
      <c r="J295" s="5">
        <v>1840000</v>
      </c>
      <c r="K295" s="3" t="s">
        <v>603</v>
      </c>
    </row>
    <row r="296" spans="1:11" x14ac:dyDescent="0.25">
      <c r="A296" s="3">
        <v>2024</v>
      </c>
      <c r="B296" s="4">
        <v>45467</v>
      </c>
      <c r="C296" s="3" t="s">
        <v>599</v>
      </c>
      <c r="D296" s="3">
        <v>677</v>
      </c>
      <c r="E296" s="3" t="s">
        <v>600</v>
      </c>
      <c r="F296" s="3">
        <v>2113</v>
      </c>
      <c r="G296" s="3" t="s">
        <v>601</v>
      </c>
      <c r="H296" s="3" t="s">
        <v>607</v>
      </c>
      <c r="I296" s="3" t="s">
        <v>608</v>
      </c>
      <c r="J296" s="5">
        <v>11040000</v>
      </c>
      <c r="K296" s="3" t="s">
        <v>603</v>
      </c>
    </row>
    <row r="297" spans="1:11" x14ac:dyDescent="0.25">
      <c r="A297" s="3">
        <v>2024</v>
      </c>
      <c r="B297" s="4">
        <v>45467</v>
      </c>
      <c r="C297" s="3" t="s">
        <v>599</v>
      </c>
      <c r="D297" s="3">
        <v>677</v>
      </c>
      <c r="E297" s="3" t="s">
        <v>600</v>
      </c>
      <c r="F297" s="3">
        <v>2113</v>
      </c>
      <c r="G297" s="3" t="s">
        <v>601</v>
      </c>
      <c r="H297" s="3" t="s">
        <v>609</v>
      </c>
      <c r="I297" s="3" t="s">
        <v>610</v>
      </c>
      <c r="J297" s="5">
        <v>11040000</v>
      </c>
      <c r="K297" s="3" t="s">
        <v>603</v>
      </c>
    </row>
    <row r="298" spans="1:11" x14ac:dyDescent="0.25">
      <c r="A298" s="3">
        <v>2024</v>
      </c>
      <c r="B298" s="4">
        <v>45468</v>
      </c>
      <c r="C298" s="3" t="s">
        <v>599</v>
      </c>
      <c r="D298" s="3">
        <v>677</v>
      </c>
      <c r="E298" s="3" t="s">
        <v>600</v>
      </c>
      <c r="F298" s="3">
        <v>2113</v>
      </c>
      <c r="G298" s="3" t="s">
        <v>601</v>
      </c>
      <c r="H298" s="3" t="s">
        <v>611</v>
      </c>
      <c r="I298" s="3" t="s">
        <v>779</v>
      </c>
      <c r="J298" s="5">
        <v>72188560</v>
      </c>
      <c r="K298" s="3" t="s">
        <v>603</v>
      </c>
    </row>
    <row r="299" spans="1:11" x14ac:dyDescent="0.25">
      <c r="A299" s="3">
        <v>2024</v>
      </c>
      <c r="B299" s="4">
        <v>45470</v>
      </c>
      <c r="C299" s="3" t="s">
        <v>599</v>
      </c>
      <c r="D299" s="3">
        <v>677</v>
      </c>
      <c r="E299" s="3" t="s">
        <v>600</v>
      </c>
      <c r="F299" s="3">
        <v>2113</v>
      </c>
      <c r="G299" s="3" t="s">
        <v>601</v>
      </c>
      <c r="H299" s="3" t="s">
        <v>612</v>
      </c>
      <c r="I299" s="3" t="s">
        <v>853</v>
      </c>
      <c r="J299" s="5">
        <v>77280000</v>
      </c>
      <c r="K299" s="3" t="s">
        <v>603</v>
      </c>
    </row>
    <row r="300" spans="1:11" x14ac:dyDescent="0.25">
      <c r="A300" s="3">
        <v>2024</v>
      </c>
      <c r="B300" s="4">
        <v>45470</v>
      </c>
      <c r="C300" s="3" t="s">
        <v>599</v>
      </c>
      <c r="D300" s="3">
        <v>677</v>
      </c>
      <c r="E300" s="3" t="s">
        <v>600</v>
      </c>
      <c r="F300" s="3">
        <v>2113</v>
      </c>
      <c r="G300" s="3" t="s">
        <v>601</v>
      </c>
      <c r="H300" s="3" t="s">
        <v>613</v>
      </c>
      <c r="I300" s="3" t="s">
        <v>854</v>
      </c>
      <c r="J300" s="5">
        <v>33120000</v>
      </c>
      <c r="K300" s="3" t="s">
        <v>603</v>
      </c>
    </row>
    <row r="301" spans="1:11" x14ac:dyDescent="0.25">
      <c r="A301" s="3">
        <v>2024</v>
      </c>
      <c r="B301" s="4">
        <v>45470</v>
      </c>
      <c r="C301" s="3" t="s">
        <v>599</v>
      </c>
      <c r="D301" s="3">
        <v>677</v>
      </c>
      <c r="E301" s="3" t="s">
        <v>600</v>
      </c>
      <c r="F301" s="3">
        <v>2113</v>
      </c>
      <c r="G301" s="3" t="s">
        <v>601</v>
      </c>
      <c r="H301" s="3" t="s">
        <v>614</v>
      </c>
      <c r="I301" s="3" t="s">
        <v>855</v>
      </c>
      <c r="J301" s="5">
        <v>26496000</v>
      </c>
      <c r="K301" s="3" t="s">
        <v>603</v>
      </c>
    </row>
    <row r="302" spans="1:11" x14ac:dyDescent="0.25">
      <c r="A302" s="3">
        <v>2024</v>
      </c>
      <c r="B302" s="4">
        <v>45444</v>
      </c>
      <c r="C302" s="3" t="s">
        <v>615</v>
      </c>
      <c r="D302" s="3">
        <v>714</v>
      </c>
      <c r="E302" s="3" t="s">
        <v>616</v>
      </c>
      <c r="F302" s="3">
        <v>2531</v>
      </c>
      <c r="G302" s="3" t="s">
        <v>617</v>
      </c>
      <c r="H302" s="3" t="s">
        <v>618</v>
      </c>
      <c r="I302" s="3" t="s">
        <v>619</v>
      </c>
      <c r="J302" s="5">
        <v>11040000</v>
      </c>
      <c r="K302" s="3" t="s">
        <v>135</v>
      </c>
    </row>
    <row r="303" spans="1:11" x14ac:dyDescent="0.25">
      <c r="A303" s="3">
        <v>2024</v>
      </c>
      <c r="B303" s="4">
        <v>45444</v>
      </c>
      <c r="C303" s="3" t="s">
        <v>615</v>
      </c>
      <c r="D303" s="3">
        <v>714</v>
      </c>
      <c r="E303" s="3" t="s">
        <v>616</v>
      </c>
      <c r="F303" s="3">
        <v>2531</v>
      </c>
      <c r="G303" s="3" t="s">
        <v>617</v>
      </c>
      <c r="H303" s="3" t="s">
        <v>620</v>
      </c>
      <c r="I303" s="3" t="s">
        <v>621</v>
      </c>
      <c r="J303" s="5">
        <v>30000000</v>
      </c>
      <c r="K303" s="3" t="s">
        <v>135</v>
      </c>
    </row>
    <row r="304" spans="1:11" x14ac:dyDescent="0.25">
      <c r="A304" s="3">
        <v>2024</v>
      </c>
      <c r="B304" s="4">
        <v>45317</v>
      </c>
      <c r="C304" s="3" t="s">
        <v>622</v>
      </c>
      <c r="D304" s="3">
        <v>762</v>
      </c>
      <c r="E304" s="3" t="s">
        <v>623</v>
      </c>
      <c r="F304" s="3">
        <v>3711</v>
      </c>
      <c r="G304" s="3" t="s">
        <v>624</v>
      </c>
      <c r="H304" s="3" t="s">
        <v>625</v>
      </c>
      <c r="I304" s="3" t="s">
        <v>626</v>
      </c>
      <c r="J304" s="5">
        <v>65320000</v>
      </c>
      <c r="K304" s="3" t="s">
        <v>1329</v>
      </c>
    </row>
    <row r="305" spans="1:11" x14ac:dyDescent="0.25">
      <c r="A305" s="3">
        <v>2024</v>
      </c>
      <c r="B305" s="4">
        <v>45317</v>
      </c>
      <c r="C305" s="3" t="s">
        <v>622</v>
      </c>
      <c r="D305" s="3">
        <v>762</v>
      </c>
      <c r="E305" s="3" t="s">
        <v>623</v>
      </c>
      <c r="F305" s="3">
        <v>3711</v>
      </c>
      <c r="G305" s="3" t="s">
        <v>624</v>
      </c>
      <c r="H305" s="3" t="s">
        <v>627</v>
      </c>
      <c r="I305" s="3" t="s">
        <v>628</v>
      </c>
      <c r="J305" s="5">
        <v>42320000</v>
      </c>
      <c r="K305" s="3" t="s">
        <v>1329</v>
      </c>
    </row>
    <row r="306" spans="1:11" x14ac:dyDescent="0.25">
      <c r="A306" s="3">
        <v>2024</v>
      </c>
      <c r="B306" s="4">
        <v>45317</v>
      </c>
      <c r="C306" s="3" t="s">
        <v>622</v>
      </c>
      <c r="D306" s="3">
        <v>762</v>
      </c>
      <c r="E306" s="3" t="s">
        <v>623</v>
      </c>
      <c r="F306" s="3">
        <v>2549</v>
      </c>
      <c r="G306" s="3" t="s">
        <v>624</v>
      </c>
      <c r="H306" s="3" t="s">
        <v>629</v>
      </c>
      <c r="I306" s="3" t="s">
        <v>630</v>
      </c>
      <c r="J306" s="5">
        <v>14780333</v>
      </c>
      <c r="K306" s="3" t="s">
        <v>631</v>
      </c>
    </row>
    <row r="307" spans="1:11" x14ac:dyDescent="0.25">
      <c r="A307" s="3">
        <v>2024</v>
      </c>
      <c r="B307" s="4">
        <v>45317</v>
      </c>
      <c r="C307" s="3" t="s">
        <v>622</v>
      </c>
      <c r="D307" s="3">
        <v>762</v>
      </c>
      <c r="E307" s="3" t="s">
        <v>623</v>
      </c>
      <c r="F307" s="3">
        <v>3711</v>
      </c>
      <c r="G307" s="3" t="s">
        <v>624</v>
      </c>
      <c r="H307" s="3" t="s">
        <v>629</v>
      </c>
      <c r="I307" s="3" t="s">
        <v>630</v>
      </c>
      <c r="J307" s="5">
        <v>7299667</v>
      </c>
      <c r="K307" s="3" t="s">
        <v>1329</v>
      </c>
    </row>
    <row r="308" spans="1:11" x14ac:dyDescent="0.25">
      <c r="A308" s="3">
        <v>2024</v>
      </c>
      <c r="B308" s="4">
        <v>45329</v>
      </c>
      <c r="C308" s="3" t="s">
        <v>622</v>
      </c>
      <c r="D308" s="3">
        <v>762</v>
      </c>
      <c r="E308" s="3" t="s">
        <v>623</v>
      </c>
      <c r="F308" s="3">
        <v>3711</v>
      </c>
      <c r="G308" s="3" t="s">
        <v>624</v>
      </c>
      <c r="H308" s="3" t="s">
        <v>625</v>
      </c>
      <c r="I308" s="3" t="s">
        <v>626</v>
      </c>
      <c r="J308" s="5">
        <v>22080000</v>
      </c>
      <c r="K308" s="3" t="s">
        <v>1329</v>
      </c>
    </row>
    <row r="309" spans="1:11" x14ac:dyDescent="0.25">
      <c r="A309" s="3">
        <v>2024</v>
      </c>
      <c r="B309" s="4">
        <v>45329</v>
      </c>
      <c r="C309" s="3" t="s">
        <v>622</v>
      </c>
      <c r="D309" s="3">
        <v>762</v>
      </c>
      <c r="E309" s="3" t="s">
        <v>623</v>
      </c>
      <c r="F309" s="3">
        <v>3711</v>
      </c>
      <c r="G309" s="3" t="s">
        <v>624</v>
      </c>
      <c r="H309" s="3" t="s">
        <v>627</v>
      </c>
      <c r="I309" s="3" t="s">
        <v>628</v>
      </c>
      <c r="J309" s="5">
        <v>11960000</v>
      </c>
      <c r="K309" s="3" t="s">
        <v>1329</v>
      </c>
    </row>
    <row r="310" spans="1:11" x14ac:dyDescent="0.25">
      <c r="A310" s="3">
        <v>2024</v>
      </c>
      <c r="B310" s="4">
        <v>45322</v>
      </c>
      <c r="C310" s="3" t="s">
        <v>622</v>
      </c>
      <c r="D310" s="3">
        <v>762</v>
      </c>
      <c r="E310" s="3" t="s">
        <v>623</v>
      </c>
      <c r="F310" s="3">
        <v>3711</v>
      </c>
      <c r="G310" s="3" t="s">
        <v>624</v>
      </c>
      <c r="H310" s="3" t="s">
        <v>632</v>
      </c>
      <c r="I310" s="3" t="s">
        <v>633</v>
      </c>
      <c r="J310" s="5">
        <v>11040000</v>
      </c>
      <c r="K310" s="3" t="s">
        <v>1329</v>
      </c>
    </row>
    <row r="311" spans="1:11" x14ac:dyDescent="0.25">
      <c r="A311" s="3">
        <v>2024</v>
      </c>
      <c r="B311" s="4">
        <v>45467</v>
      </c>
      <c r="C311" s="3" t="s">
        <v>622</v>
      </c>
      <c r="D311" s="3">
        <v>762</v>
      </c>
      <c r="E311" s="3" t="s">
        <v>623</v>
      </c>
      <c r="F311" s="3">
        <v>2549</v>
      </c>
      <c r="G311" s="3" t="s">
        <v>624</v>
      </c>
      <c r="H311" s="3" t="s">
        <v>634</v>
      </c>
      <c r="I311" s="3" t="s">
        <v>635</v>
      </c>
      <c r="J311" s="5">
        <v>11040000</v>
      </c>
      <c r="K311" s="3" t="s">
        <v>631</v>
      </c>
    </row>
    <row r="312" spans="1:11" x14ac:dyDescent="0.25">
      <c r="A312" s="3">
        <v>2024</v>
      </c>
      <c r="B312" s="4">
        <v>45468</v>
      </c>
      <c r="C312" s="3" t="s">
        <v>622</v>
      </c>
      <c r="D312" s="3">
        <v>762</v>
      </c>
      <c r="E312" s="3" t="s">
        <v>623</v>
      </c>
      <c r="F312" s="3">
        <v>3711</v>
      </c>
      <c r="G312" s="3" t="s">
        <v>624</v>
      </c>
      <c r="H312" s="3" t="s">
        <v>636</v>
      </c>
      <c r="I312" s="3" t="s">
        <v>637</v>
      </c>
      <c r="J312" s="5">
        <v>1840000</v>
      </c>
      <c r="K312" s="3" t="s">
        <v>1329</v>
      </c>
    </row>
    <row r="313" spans="1:11" x14ac:dyDescent="0.25">
      <c r="A313" s="3">
        <v>2024</v>
      </c>
      <c r="B313" s="4">
        <v>45470</v>
      </c>
      <c r="C313" s="3" t="s">
        <v>622</v>
      </c>
      <c r="D313" s="3">
        <v>762</v>
      </c>
      <c r="E313" s="3" t="s">
        <v>623</v>
      </c>
      <c r="F313" s="3">
        <v>3711</v>
      </c>
      <c r="G313" s="3" t="s">
        <v>624</v>
      </c>
      <c r="H313" s="3" t="s">
        <v>638</v>
      </c>
      <c r="I313" s="3" t="s">
        <v>639</v>
      </c>
      <c r="J313" s="5">
        <v>11040000</v>
      </c>
      <c r="K313" s="3" t="s">
        <v>1329</v>
      </c>
    </row>
    <row r="314" spans="1:11" x14ac:dyDescent="0.25">
      <c r="A314" s="3">
        <v>2024</v>
      </c>
      <c r="B314" s="4">
        <v>45470</v>
      </c>
      <c r="C314" s="3" t="s">
        <v>622</v>
      </c>
      <c r="D314" s="3">
        <v>762</v>
      </c>
      <c r="E314" s="3" t="s">
        <v>623</v>
      </c>
      <c r="F314" s="3">
        <v>3711</v>
      </c>
      <c r="G314" s="3" t="s">
        <v>624</v>
      </c>
      <c r="H314" s="3" t="s">
        <v>640</v>
      </c>
      <c r="I314" s="3" t="s">
        <v>641</v>
      </c>
      <c r="J314" s="5">
        <v>33120000</v>
      </c>
      <c r="K314" s="3" t="s">
        <v>1329</v>
      </c>
    </row>
    <row r="315" spans="1:11" x14ac:dyDescent="0.25">
      <c r="A315" s="3">
        <v>2024</v>
      </c>
      <c r="B315" s="4">
        <v>45470</v>
      </c>
      <c r="C315" s="3" t="s">
        <v>622</v>
      </c>
      <c r="D315" s="3">
        <v>762</v>
      </c>
      <c r="E315" s="3" t="s">
        <v>623</v>
      </c>
      <c r="F315" s="3">
        <v>3711</v>
      </c>
      <c r="G315" s="3" t="s">
        <v>624</v>
      </c>
      <c r="H315" s="3" t="s">
        <v>642</v>
      </c>
      <c r="I315" s="3" t="s">
        <v>643</v>
      </c>
      <c r="J315" s="5">
        <v>11040000</v>
      </c>
      <c r="K315" s="3" t="s">
        <v>1329</v>
      </c>
    </row>
    <row r="316" spans="1:11" x14ac:dyDescent="0.25">
      <c r="A316" s="3">
        <v>2024</v>
      </c>
      <c r="B316" s="4">
        <v>45471</v>
      </c>
      <c r="C316" s="3" t="s">
        <v>622</v>
      </c>
      <c r="D316" s="3">
        <v>762</v>
      </c>
      <c r="E316" s="3" t="s">
        <v>623</v>
      </c>
      <c r="F316" s="3">
        <v>3711</v>
      </c>
      <c r="G316" s="3" t="s">
        <v>624</v>
      </c>
      <c r="H316" s="3" t="s">
        <v>644</v>
      </c>
      <c r="I316" s="3" t="s">
        <v>645</v>
      </c>
      <c r="J316" s="5">
        <v>1840000</v>
      </c>
      <c r="K316" s="3" t="s">
        <v>1329</v>
      </c>
    </row>
    <row r="317" spans="1:11" x14ac:dyDescent="0.25">
      <c r="A317" s="3">
        <v>2024</v>
      </c>
      <c r="B317" s="4">
        <v>45471</v>
      </c>
      <c r="C317" s="3" t="s">
        <v>622</v>
      </c>
      <c r="D317" s="3">
        <v>762</v>
      </c>
      <c r="E317" s="3" t="s">
        <v>623</v>
      </c>
      <c r="F317" s="3">
        <v>3711</v>
      </c>
      <c r="G317" s="3" t="s">
        <v>624</v>
      </c>
      <c r="H317" s="3" t="s">
        <v>646</v>
      </c>
      <c r="I317" s="3" t="s">
        <v>647</v>
      </c>
      <c r="J317" s="5">
        <v>11000000</v>
      </c>
      <c r="K317" s="3" t="s">
        <v>1329</v>
      </c>
    </row>
    <row r="318" spans="1:11" x14ac:dyDescent="0.25">
      <c r="A318" s="3">
        <v>2024</v>
      </c>
      <c r="B318" s="4">
        <v>45471</v>
      </c>
      <c r="C318" s="3" t="s">
        <v>622</v>
      </c>
      <c r="D318" s="3">
        <v>762</v>
      </c>
      <c r="E318" s="3" t="s">
        <v>623</v>
      </c>
      <c r="F318" s="3">
        <v>3711</v>
      </c>
      <c r="G318" s="3" t="s">
        <v>624</v>
      </c>
      <c r="H318" s="3" t="s">
        <v>648</v>
      </c>
      <c r="I318" s="3" t="s">
        <v>649</v>
      </c>
      <c r="J318" s="5">
        <v>22080000</v>
      </c>
      <c r="K318" s="3" t="s">
        <v>1329</v>
      </c>
    </row>
    <row r="319" spans="1:11" x14ac:dyDescent="0.25">
      <c r="A319" s="3">
        <v>2024</v>
      </c>
      <c r="B319" s="4">
        <v>45471</v>
      </c>
      <c r="C319" s="3" t="s">
        <v>622</v>
      </c>
      <c r="D319" s="3">
        <v>762</v>
      </c>
      <c r="E319" s="3" t="s">
        <v>623</v>
      </c>
      <c r="F319" s="3">
        <v>3711</v>
      </c>
      <c r="G319" s="3" t="s">
        <v>624</v>
      </c>
      <c r="H319" s="3" t="s">
        <v>632</v>
      </c>
      <c r="I319" s="3" t="s">
        <v>633</v>
      </c>
      <c r="J319" s="5">
        <v>11040000</v>
      </c>
      <c r="K319" s="3" t="s">
        <v>1329</v>
      </c>
    </row>
    <row r="320" spans="1:11" x14ac:dyDescent="0.25">
      <c r="A320" s="3">
        <v>2024</v>
      </c>
      <c r="B320" s="4">
        <v>45471</v>
      </c>
      <c r="C320" s="3" t="s">
        <v>622</v>
      </c>
      <c r="D320" s="3">
        <v>762</v>
      </c>
      <c r="E320" s="3" t="s">
        <v>623</v>
      </c>
      <c r="F320" s="3">
        <v>2549</v>
      </c>
      <c r="G320" s="3" t="s">
        <v>624</v>
      </c>
      <c r="H320" s="3" t="s">
        <v>650</v>
      </c>
      <c r="I320" s="3" t="s">
        <v>651</v>
      </c>
      <c r="J320" s="5">
        <v>23353640</v>
      </c>
      <c r="K320" s="3" t="s">
        <v>631</v>
      </c>
    </row>
    <row r="321" spans="1:11" x14ac:dyDescent="0.25">
      <c r="A321" s="3">
        <v>2024</v>
      </c>
      <c r="B321" s="4">
        <v>45471</v>
      </c>
      <c r="C321" s="3" t="s">
        <v>622</v>
      </c>
      <c r="D321" s="3">
        <v>762</v>
      </c>
      <c r="E321" s="3" t="s">
        <v>623</v>
      </c>
      <c r="F321" s="3">
        <v>3711</v>
      </c>
      <c r="G321" s="3" t="s">
        <v>624</v>
      </c>
      <c r="H321" s="3" t="s">
        <v>650</v>
      </c>
      <c r="I321" s="3" t="s">
        <v>651</v>
      </c>
      <c r="J321" s="5">
        <v>64966360</v>
      </c>
      <c r="K321" s="3" t="s">
        <v>1329</v>
      </c>
    </row>
    <row r="322" spans="1:11" x14ac:dyDescent="0.25">
      <c r="A322" s="3">
        <v>2024</v>
      </c>
      <c r="B322" s="4">
        <v>45471</v>
      </c>
      <c r="C322" s="3" t="s">
        <v>622</v>
      </c>
      <c r="D322" s="3">
        <v>762</v>
      </c>
      <c r="E322" s="3" t="s">
        <v>623</v>
      </c>
      <c r="F322" s="3">
        <v>3711</v>
      </c>
      <c r="G322" s="3" t="s">
        <v>624</v>
      </c>
      <c r="H322" s="3" t="s">
        <v>652</v>
      </c>
      <c r="I322" s="3" t="s">
        <v>476</v>
      </c>
      <c r="J322" s="5">
        <v>22080000</v>
      </c>
      <c r="K322" s="3" t="s">
        <v>1329</v>
      </c>
    </row>
    <row r="323" spans="1:11" x14ac:dyDescent="0.25">
      <c r="A323" s="3">
        <v>2024</v>
      </c>
      <c r="B323" s="4">
        <v>45471</v>
      </c>
      <c r="C323" s="3" t="s">
        <v>622</v>
      </c>
      <c r="D323" s="3">
        <v>762</v>
      </c>
      <c r="E323" s="3" t="s">
        <v>623</v>
      </c>
      <c r="F323" s="3">
        <v>3711</v>
      </c>
      <c r="G323" s="3" t="s">
        <v>624</v>
      </c>
      <c r="H323" s="3" t="s">
        <v>653</v>
      </c>
      <c r="I323" s="3" t="s">
        <v>654</v>
      </c>
      <c r="J323" s="5">
        <v>11040000</v>
      </c>
      <c r="K323" s="3" t="s">
        <v>1329</v>
      </c>
    </row>
    <row r="324" spans="1:11" x14ac:dyDescent="0.25">
      <c r="A324" s="3">
        <v>2024</v>
      </c>
      <c r="B324" s="4">
        <v>45315</v>
      </c>
      <c r="C324" s="3" t="s">
        <v>971</v>
      </c>
      <c r="D324" s="3">
        <v>828</v>
      </c>
      <c r="E324" s="3" t="s">
        <v>1327</v>
      </c>
      <c r="F324" s="3">
        <v>2874</v>
      </c>
      <c r="G324" s="3" t="s">
        <v>655</v>
      </c>
      <c r="H324" s="3" t="s">
        <v>656</v>
      </c>
      <c r="I324" s="3" t="s">
        <v>856</v>
      </c>
      <c r="J324" s="5">
        <v>9200000</v>
      </c>
      <c r="K324" s="3" t="s">
        <v>816</v>
      </c>
    </row>
    <row r="325" spans="1:11" x14ac:dyDescent="0.25">
      <c r="A325" s="3">
        <v>2024</v>
      </c>
      <c r="B325" s="4">
        <v>45350</v>
      </c>
      <c r="C325" s="3" t="s">
        <v>971</v>
      </c>
      <c r="D325" s="3">
        <v>828</v>
      </c>
      <c r="E325" s="3" t="s">
        <v>1327</v>
      </c>
      <c r="F325" s="3">
        <v>2874</v>
      </c>
      <c r="G325" s="3" t="s">
        <v>655</v>
      </c>
      <c r="H325" s="3" t="s">
        <v>30</v>
      </c>
      <c r="I325" s="3" t="s">
        <v>82</v>
      </c>
      <c r="J325" s="5">
        <v>11040000</v>
      </c>
      <c r="K325" s="3" t="s">
        <v>816</v>
      </c>
    </row>
    <row r="326" spans="1:11" x14ac:dyDescent="0.25">
      <c r="A326" s="3">
        <v>2024</v>
      </c>
      <c r="B326" s="4">
        <v>45327</v>
      </c>
      <c r="C326" s="3" t="s">
        <v>971</v>
      </c>
      <c r="D326" s="3">
        <v>828</v>
      </c>
      <c r="E326" s="3" t="s">
        <v>1327</v>
      </c>
      <c r="F326" s="3">
        <v>2874</v>
      </c>
      <c r="G326" s="3" t="s">
        <v>655</v>
      </c>
      <c r="H326" s="3" t="s">
        <v>657</v>
      </c>
      <c r="I326" s="3" t="s">
        <v>724</v>
      </c>
      <c r="J326" s="5">
        <v>644000</v>
      </c>
      <c r="K326" s="3" t="s">
        <v>816</v>
      </c>
    </row>
    <row r="327" spans="1:11" x14ac:dyDescent="0.25">
      <c r="A327" s="3">
        <v>2024</v>
      </c>
      <c r="B327" s="4">
        <v>45460</v>
      </c>
      <c r="C327" s="3" t="s">
        <v>971</v>
      </c>
      <c r="D327" s="3">
        <v>828</v>
      </c>
      <c r="E327" s="3" t="s">
        <v>1327</v>
      </c>
      <c r="F327" s="3">
        <v>2874</v>
      </c>
      <c r="G327" s="3" t="s">
        <v>655</v>
      </c>
      <c r="H327" s="3" t="s">
        <v>658</v>
      </c>
      <c r="I327" s="3" t="s">
        <v>857</v>
      </c>
      <c r="J327" s="5">
        <v>11040000</v>
      </c>
      <c r="K327" s="3" t="s">
        <v>816</v>
      </c>
    </row>
    <row r="328" spans="1:11" x14ac:dyDescent="0.25">
      <c r="A328" s="3">
        <v>2024</v>
      </c>
      <c r="B328" s="4">
        <v>45461</v>
      </c>
      <c r="C328" s="3" t="s">
        <v>971</v>
      </c>
      <c r="D328" s="3">
        <v>828</v>
      </c>
      <c r="E328" s="3" t="s">
        <v>1327</v>
      </c>
      <c r="F328" s="3">
        <v>2874</v>
      </c>
      <c r="G328" s="3" t="s">
        <v>655</v>
      </c>
      <c r="H328" s="3" t="s">
        <v>659</v>
      </c>
      <c r="I328" s="3" t="s">
        <v>858</v>
      </c>
      <c r="J328" s="5">
        <v>11040000</v>
      </c>
      <c r="K328" s="3" t="s">
        <v>816</v>
      </c>
    </row>
    <row r="329" spans="1:11" x14ac:dyDescent="0.25">
      <c r="A329" s="3">
        <v>2024</v>
      </c>
      <c r="B329" s="4">
        <v>45467</v>
      </c>
      <c r="C329" s="3" t="s">
        <v>971</v>
      </c>
      <c r="D329" s="3">
        <v>828</v>
      </c>
      <c r="E329" s="3" t="s">
        <v>1327</v>
      </c>
      <c r="F329" s="3">
        <v>2874</v>
      </c>
      <c r="G329" s="3" t="s">
        <v>655</v>
      </c>
      <c r="H329" s="3" t="s">
        <v>660</v>
      </c>
      <c r="I329" s="3" t="s">
        <v>859</v>
      </c>
      <c r="J329" s="5">
        <v>11040000</v>
      </c>
      <c r="K329" s="3" t="s">
        <v>816</v>
      </c>
    </row>
    <row r="330" spans="1:11" x14ac:dyDescent="0.25">
      <c r="A330" s="3">
        <v>2024</v>
      </c>
      <c r="B330" s="4">
        <v>45467</v>
      </c>
      <c r="C330" s="3" t="s">
        <v>971</v>
      </c>
      <c r="D330" s="3">
        <v>828</v>
      </c>
      <c r="E330" s="3" t="s">
        <v>1327</v>
      </c>
      <c r="F330" s="3">
        <v>2874</v>
      </c>
      <c r="G330" s="3" t="s">
        <v>655</v>
      </c>
      <c r="H330" s="3" t="s">
        <v>661</v>
      </c>
      <c r="I330" s="3" t="s">
        <v>860</v>
      </c>
      <c r="J330" s="5">
        <v>11040000</v>
      </c>
      <c r="K330" s="3" t="s">
        <v>816</v>
      </c>
    </row>
    <row r="331" spans="1:11" x14ac:dyDescent="0.25">
      <c r="A331" s="3">
        <v>2024</v>
      </c>
      <c r="B331" s="4">
        <v>45468</v>
      </c>
      <c r="C331" s="3" t="s">
        <v>971</v>
      </c>
      <c r="D331" s="3">
        <v>828</v>
      </c>
      <c r="E331" s="3" t="s">
        <v>1327</v>
      </c>
      <c r="F331" s="3">
        <v>2874</v>
      </c>
      <c r="G331" s="3" t="s">
        <v>655</v>
      </c>
      <c r="H331" s="3" t="s">
        <v>662</v>
      </c>
      <c r="I331" s="3" t="s">
        <v>861</v>
      </c>
      <c r="J331" s="5">
        <v>11040000</v>
      </c>
      <c r="K331" s="3" t="s">
        <v>816</v>
      </c>
    </row>
    <row r="332" spans="1:11" x14ac:dyDescent="0.25">
      <c r="A332" s="3">
        <v>2024</v>
      </c>
      <c r="B332" s="4">
        <v>45468</v>
      </c>
      <c r="C332" s="3" t="s">
        <v>971</v>
      </c>
      <c r="D332" s="3">
        <v>828</v>
      </c>
      <c r="E332" s="3" t="s">
        <v>1327</v>
      </c>
      <c r="F332" s="3">
        <v>2874</v>
      </c>
      <c r="G332" s="3" t="s">
        <v>655</v>
      </c>
      <c r="H332" s="3" t="s">
        <v>663</v>
      </c>
      <c r="I332" s="3" t="s">
        <v>862</v>
      </c>
      <c r="J332" s="5">
        <v>11040000</v>
      </c>
      <c r="K332" s="3" t="s">
        <v>816</v>
      </c>
    </row>
    <row r="333" spans="1:11" x14ac:dyDescent="0.25">
      <c r="A333" s="3">
        <v>2024</v>
      </c>
      <c r="B333" s="4">
        <v>45468</v>
      </c>
      <c r="C333" s="3" t="s">
        <v>971</v>
      </c>
      <c r="D333" s="3">
        <v>828</v>
      </c>
      <c r="E333" s="3" t="s">
        <v>1327</v>
      </c>
      <c r="F333" s="3">
        <v>2874</v>
      </c>
      <c r="G333" s="3" t="s">
        <v>655</v>
      </c>
      <c r="H333" s="3" t="s">
        <v>664</v>
      </c>
      <c r="I333" s="3" t="s">
        <v>863</v>
      </c>
      <c r="J333" s="5">
        <v>33120000</v>
      </c>
      <c r="K333" s="3" t="s">
        <v>816</v>
      </c>
    </row>
    <row r="334" spans="1:11" x14ac:dyDescent="0.25">
      <c r="A334" s="3">
        <v>2024</v>
      </c>
      <c r="B334" s="4">
        <v>45468</v>
      </c>
      <c r="C334" s="3" t="s">
        <v>971</v>
      </c>
      <c r="D334" s="3">
        <v>828</v>
      </c>
      <c r="E334" s="3" t="s">
        <v>1327</v>
      </c>
      <c r="F334" s="3">
        <v>2874</v>
      </c>
      <c r="G334" s="3" t="s">
        <v>655</v>
      </c>
      <c r="H334" s="3" t="s">
        <v>665</v>
      </c>
      <c r="I334" s="3" t="s">
        <v>864</v>
      </c>
      <c r="J334" s="5">
        <v>2760000</v>
      </c>
      <c r="K334" s="3" t="s">
        <v>816</v>
      </c>
    </row>
    <row r="335" spans="1:11" x14ac:dyDescent="0.25">
      <c r="A335" s="3">
        <v>2024</v>
      </c>
      <c r="B335" s="4">
        <v>45468</v>
      </c>
      <c r="C335" s="3" t="s">
        <v>971</v>
      </c>
      <c r="D335" s="3">
        <v>828</v>
      </c>
      <c r="E335" s="3" t="s">
        <v>1327</v>
      </c>
      <c r="F335" s="3">
        <v>2874</v>
      </c>
      <c r="G335" s="3" t="s">
        <v>655</v>
      </c>
      <c r="H335" s="3" t="s">
        <v>666</v>
      </c>
      <c r="I335" s="3" t="s">
        <v>865</v>
      </c>
      <c r="J335" s="5">
        <v>11040000</v>
      </c>
      <c r="K335" s="3" t="s">
        <v>816</v>
      </c>
    </row>
    <row r="336" spans="1:11" x14ac:dyDescent="0.25">
      <c r="A336" s="3">
        <v>2024</v>
      </c>
      <c r="B336" s="4">
        <v>45469</v>
      </c>
      <c r="C336" s="3" t="s">
        <v>971</v>
      </c>
      <c r="D336" s="3">
        <v>828</v>
      </c>
      <c r="E336" s="3" t="s">
        <v>1327</v>
      </c>
      <c r="F336" s="3">
        <v>2874</v>
      </c>
      <c r="G336" s="3" t="s">
        <v>655</v>
      </c>
      <c r="H336" s="3" t="s">
        <v>667</v>
      </c>
      <c r="I336" s="3" t="s">
        <v>866</v>
      </c>
      <c r="J336" s="5">
        <v>9200000</v>
      </c>
      <c r="K336" s="3" t="s">
        <v>816</v>
      </c>
    </row>
    <row r="337" spans="1:11" x14ac:dyDescent="0.25">
      <c r="A337" s="3">
        <v>2024</v>
      </c>
      <c r="B337" s="4">
        <v>45469</v>
      </c>
      <c r="C337" s="3" t="s">
        <v>971</v>
      </c>
      <c r="D337" s="3">
        <v>828</v>
      </c>
      <c r="E337" s="3" t="s">
        <v>1327</v>
      </c>
      <c r="F337" s="3">
        <v>2874</v>
      </c>
      <c r="G337" s="3" t="s">
        <v>655</v>
      </c>
      <c r="H337" s="3" t="s">
        <v>657</v>
      </c>
      <c r="I337" s="3" t="s">
        <v>724</v>
      </c>
      <c r="J337" s="5">
        <v>33120000</v>
      </c>
      <c r="K337" s="3" t="s">
        <v>816</v>
      </c>
    </row>
    <row r="338" spans="1:11" x14ac:dyDescent="0.25">
      <c r="A338" s="3">
        <v>2024</v>
      </c>
      <c r="B338" s="4">
        <v>45470</v>
      </c>
      <c r="C338" s="3" t="s">
        <v>971</v>
      </c>
      <c r="D338" s="3">
        <v>828</v>
      </c>
      <c r="E338" s="3" t="s">
        <v>1327</v>
      </c>
      <c r="F338" s="3">
        <v>2874</v>
      </c>
      <c r="G338" s="3" t="s">
        <v>655</v>
      </c>
      <c r="H338" s="3" t="s">
        <v>668</v>
      </c>
      <c r="I338" s="3" t="s">
        <v>867</v>
      </c>
      <c r="J338" s="5">
        <v>55200000</v>
      </c>
      <c r="K338" s="3" t="s">
        <v>816</v>
      </c>
    </row>
    <row r="339" spans="1:11" x14ac:dyDescent="0.25">
      <c r="A339" s="3">
        <v>2024</v>
      </c>
      <c r="B339" s="4">
        <v>45470</v>
      </c>
      <c r="C339" s="3" t="s">
        <v>971</v>
      </c>
      <c r="D339" s="3">
        <v>828</v>
      </c>
      <c r="E339" s="3" t="s">
        <v>1327</v>
      </c>
      <c r="F339" s="3">
        <v>2874</v>
      </c>
      <c r="G339" s="3" t="s">
        <v>655</v>
      </c>
      <c r="H339" s="3" t="s">
        <v>669</v>
      </c>
      <c r="I339" s="3" t="s">
        <v>868</v>
      </c>
      <c r="J339" s="5">
        <v>11040000</v>
      </c>
      <c r="K339" s="3" t="s">
        <v>816</v>
      </c>
    </row>
    <row r="340" spans="1:11" x14ac:dyDescent="0.25">
      <c r="A340" s="3">
        <v>2024</v>
      </c>
      <c r="B340" s="4">
        <v>45470</v>
      </c>
      <c r="C340" s="3" t="s">
        <v>971</v>
      </c>
      <c r="D340" s="3">
        <v>828</v>
      </c>
      <c r="E340" s="3" t="s">
        <v>1327</v>
      </c>
      <c r="F340" s="3">
        <v>2874</v>
      </c>
      <c r="G340" s="3" t="s">
        <v>655</v>
      </c>
      <c r="H340" s="3" t="s">
        <v>670</v>
      </c>
      <c r="I340" s="3" t="s">
        <v>869</v>
      </c>
      <c r="J340" s="5">
        <v>11040000</v>
      </c>
      <c r="K340" s="3" t="s">
        <v>816</v>
      </c>
    </row>
    <row r="341" spans="1:11" x14ac:dyDescent="0.25">
      <c r="A341" s="3">
        <v>2024</v>
      </c>
      <c r="B341" s="4">
        <v>45470</v>
      </c>
      <c r="C341" s="3" t="s">
        <v>971</v>
      </c>
      <c r="D341" s="3">
        <v>828</v>
      </c>
      <c r="E341" s="3" t="s">
        <v>1327</v>
      </c>
      <c r="F341" s="3">
        <v>2874</v>
      </c>
      <c r="G341" s="3" t="s">
        <v>655</v>
      </c>
      <c r="H341" s="3" t="s">
        <v>671</v>
      </c>
      <c r="I341" s="3" t="s">
        <v>870</v>
      </c>
      <c r="J341" s="5">
        <v>11040000</v>
      </c>
      <c r="K341" s="3" t="s">
        <v>816</v>
      </c>
    </row>
    <row r="342" spans="1:11" x14ac:dyDescent="0.25">
      <c r="A342" s="3">
        <v>2024</v>
      </c>
      <c r="B342" s="4">
        <v>45470</v>
      </c>
      <c r="C342" s="3" t="s">
        <v>971</v>
      </c>
      <c r="D342" s="3">
        <v>828</v>
      </c>
      <c r="E342" s="3" t="s">
        <v>1327</v>
      </c>
      <c r="F342" s="3">
        <v>2874</v>
      </c>
      <c r="G342" s="3" t="s">
        <v>655</v>
      </c>
      <c r="H342" s="3" t="s">
        <v>672</v>
      </c>
      <c r="I342" s="3" t="s">
        <v>871</v>
      </c>
      <c r="J342" s="5">
        <v>22080000</v>
      </c>
      <c r="K342" s="3" t="s">
        <v>816</v>
      </c>
    </row>
    <row r="343" spans="1:11" x14ac:dyDescent="0.25">
      <c r="A343" s="3">
        <v>2024</v>
      </c>
      <c r="B343" s="4">
        <v>45470</v>
      </c>
      <c r="C343" s="3" t="s">
        <v>971</v>
      </c>
      <c r="D343" s="3">
        <v>828</v>
      </c>
      <c r="E343" s="3" t="s">
        <v>1327</v>
      </c>
      <c r="F343" s="3">
        <v>2874</v>
      </c>
      <c r="G343" s="3" t="s">
        <v>655</v>
      </c>
      <c r="H343" s="3" t="s">
        <v>673</v>
      </c>
      <c r="I343" s="3" t="s">
        <v>872</v>
      </c>
      <c r="J343" s="5">
        <v>11040000</v>
      </c>
      <c r="K343" s="3" t="s">
        <v>816</v>
      </c>
    </row>
    <row r="344" spans="1:11" x14ac:dyDescent="0.25">
      <c r="A344" s="3">
        <v>2024</v>
      </c>
      <c r="B344" s="4">
        <v>45471</v>
      </c>
      <c r="C344" s="3" t="s">
        <v>971</v>
      </c>
      <c r="D344" s="3">
        <v>828</v>
      </c>
      <c r="E344" s="3" t="s">
        <v>1327</v>
      </c>
      <c r="F344" s="3">
        <v>2874</v>
      </c>
      <c r="G344" s="3" t="s">
        <v>655</v>
      </c>
      <c r="H344" s="3" t="s">
        <v>674</v>
      </c>
      <c r="I344" s="3" t="s">
        <v>873</v>
      </c>
      <c r="J344" s="5">
        <v>33120000</v>
      </c>
      <c r="K344" s="3" t="s">
        <v>816</v>
      </c>
    </row>
    <row r="345" spans="1:11" x14ac:dyDescent="0.25">
      <c r="A345" s="3">
        <v>2024</v>
      </c>
      <c r="B345" s="4">
        <v>45471</v>
      </c>
      <c r="C345" s="3" t="s">
        <v>971</v>
      </c>
      <c r="D345" s="3">
        <v>828</v>
      </c>
      <c r="E345" s="3" t="s">
        <v>1327</v>
      </c>
      <c r="F345" s="3">
        <v>2874</v>
      </c>
      <c r="G345" s="3" t="s">
        <v>655</v>
      </c>
      <c r="H345" s="3" t="s">
        <v>675</v>
      </c>
      <c r="I345" s="3" t="s">
        <v>874</v>
      </c>
      <c r="J345" s="5">
        <v>11040000</v>
      </c>
      <c r="K345" s="3" t="s">
        <v>816</v>
      </c>
    </row>
    <row r="346" spans="1:11" x14ac:dyDescent="0.25">
      <c r="A346" s="3">
        <v>2024</v>
      </c>
      <c r="B346" s="4">
        <v>45471</v>
      </c>
      <c r="C346" s="3" t="s">
        <v>971</v>
      </c>
      <c r="D346" s="3">
        <v>828</v>
      </c>
      <c r="E346" s="3" t="s">
        <v>1327</v>
      </c>
      <c r="F346" s="3">
        <v>2874</v>
      </c>
      <c r="G346" s="3" t="s">
        <v>655</v>
      </c>
      <c r="H346" s="3" t="s">
        <v>676</v>
      </c>
      <c r="I346" s="3" t="s">
        <v>875</v>
      </c>
      <c r="J346" s="5">
        <v>11040000</v>
      </c>
      <c r="K346" s="3" t="s">
        <v>816</v>
      </c>
    </row>
    <row r="347" spans="1:11" x14ac:dyDescent="0.25">
      <c r="A347" s="3">
        <v>2024</v>
      </c>
      <c r="B347" s="4">
        <v>45471</v>
      </c>
      <c r="C347" s="3" t="s">
        <v>971</v>
      </c>
      <c r="D347" s="3">
        <v>828</v>
      </c>
      <c r="E347" s="3" t="s">
        <v>1327</v>
      </c>
      <c r="F347" s="3">
        <v>2874</v>
      </c>
      <c r="G347" s="3" t="s">
        <v>655</v>
      </c>
      <c r="H347" s="3" t="s">
        <v>677</v>
      </c>
      <c r="I347" s="3" t="s">
        <v>876</v>
      </c>
      <c r="J347" s="5">
        <v>11040000</v>
      </c>
      <c r="K347" s="3" t="s">
        <v>816</v>
      </c>
    </row>
    <row r="348" spans="1:11" x14ac:dyDescent="0.25">
      <c r="A348" s="3">
        <v>2024</v>
      </c>
      <c r="B348" s="4">
        <v>45471</v>
      </c>
      <c r="C348" s="3" t="s">
        <v>971</v>
      </c>
      <c r="D348" s="3">
        <v>828</v>
      </c>
      <c r="E348" s="3" t="s">
        <v>1327</v>
      </c>
      <c r="F348" s="3">
        <v>2874</v>
      </c>
      <c r="G348" s="3" t="s">
        <v>655</v>
      </c>
      <c r="H348" s="3" t="s">
        <v>678</v>
      </c>
      <c r="I348" s="3" t="s">
        <v>877</v>
      </c>
      <c r="J348" s="5">
        <v>11040000</v>
      </c>
      <c r="K348" s="3" t="s">
        <v>816</v>
      </c>
    </row>
    <row r="349" spans="1:11" x14ac:dyDescent="0.25">
      <c r="A349" s="3">
        <v>2024</v>
      </c>
      <c r="B349" s="4">
        <v>45471</v>
      </c>
      <c r="C349" s="3" t="s">
        <v>971</v>
      </c>
      <c r="D349" s="3">
        <v>828</v>
      </c>
      <c r="E349" s="3" t="s">
        <v>1327</v>
      </c>
      <c r="F349" s="3">
        <v>2874</v>
      </c>
      <c r="G349" s="3" t="s">
        <v>655</v>
      </c>
      <c r="H349" s="3" t="s">
        <v>679</v>
      </c>
      <c r="I349" s="3" t="s">
        <v>878</v>
      </c>
      <c r="J349" s="5">
        <v>11040000</v>
      </c>
      <c r="K349" s="3" t="s">
        <v>816</v>
      </c>
    </row>
    <row r="350" spans="1:11" x14ac:dyDescent="0.25">
      <c r="A350" s="3">
        <v>2024</v>
      </c>
      <c r="B350" s="4">
        <v>45471</v>
      </c>
      <c r="C350" s="3" t="s">
        <v>971</v>
      </c>
      <c r="D350" s="3">
        <v>828</v>
      </c>
      <c r="E350" s="3" t="s">
        <v>1327</v>
      </c>
      <c r="F350" s="3">
        <v>2874</v>
      </c>
      <c r="G350" s="3" t="s">
        <v>655</v>
      </c>
      <c r="H350" s="3" t="s">
        <v>680</v>
      </c>
      <c r="I350" s="3" t="s">
        <v>879</v>
      </c>
      <c r="J350" s="5">
        <v>22080000</v>
      </c>
      <c r="K350" s="3" t="s">
        <v>816</v>
      </c>
    </row>
    <row r="351" spans="1:11" x14ac:dyDescent="0.25">
      <c r="A351" s="3">
        <v>2024</v>
      </c>
      <c r="B351" s="4">
        <v>45471</v>
      </c>
      <c r="C351" s="3" t="s">
        <v>971</v>
      </c>
      <c r="D351" s="3">
        <v>828</v>
      </c>
      <c r="E351" s="3" t="s">
        <v>1327</v>
      </c>
      <c r="F351" s="3">
        <v>2874</v>
      </c>
      <c r="G351" s="3" t="s">
        <v>655</v>
      </c>
      <c r="H351" s="3" t="s">
        <v>681</v>
      </c>
      <c r="I351" s="3" t="s">
        <v>880</v>
      </c>
      <c r="J351" s="5">
        <v>6440000</v>
      </c>
      <c r="K351" s="3" t="s">
        <v>816</v>
      </c>
    </row>
    <row r="352" spans="1:11" x14ac:dyDescent="0.25">
      <c r="A352" s="3">
        <v>2024</v>
      </c>
      <c r="B352" s="4">
        <v>45471</v>
      </c>
      <c r="C352" s="3" t="s">
        <v>971</v>
      </c>
      <c r="D352" s="3">
        <v>828</v>
      </c>
      <c r="E352" s="3" t="s">
        <v>1327</v>
      </c>
      <c r="F352" s="3">
        <v>2874</v>
      </c>
      <c r="G352" s="3" t="s">
        <v>655</v>
      </c>
      <c r="H352" s="3" t="s">
        <v>682</v>
      </c>
      <c r="I352" s="3" t="s">
        <v>881</v>
      </c>
      <c r="J352" s="5">
        <v>11040000</v>
      </c>
      <c r="K352" s="3" t="s">
        <v>816</v>
      </c>
    </row>
    <row r="353" spans="1:11" x14ac:dyDescent="0.25">
      <c r="A353" s="3">
        <v>2024</v>
      </c>
      <c r="B353" s="4">
        <v>45471</v>
      </c>
      <c r="C353" s="3" t="s">
        <v>971</v>
      </c>
      <c r="D353" s="3">
        <v>828</v>
      </c>
      <c r="E353" s="3" t="s">
        <v>1327</v>
      </c>
      <c r="F353" s="3">
        <v>2874</v>
      </c>
      <c r="G353" s="3" t="s">
        <v>655</v>
      </c>
      <c r="H353" s="3" t="s">
        <v>683</v>
      </c>
      <c r="I353" s="3" t="s">
        <v>373</v>
      </c>
      <c r="J353" s="5">
        <v>159307200</v>
      </c>
      <c r="K353" s="3" t="s">
        <v>816</v>
      </c>
    </row>
    <row r="354" spans="1:11" x14ac:dyDescent="0.25">
      <c r="A354" s="3">
        <v>2024</v>
      </c>
      <c r="B354" s="4">
        <v>45471</v>
      </c>
      <c r="C354" s="3" t="s">
        <v>971</v>
      </c>
      <c r="D354" s="3">
        <v>828</v>
      </c>
      <c r="E354" s="3" t="s">
        <v>1327</v>
      </c>
      <c r="F354" s="3">
        <v>2874</v>
      </c>
      <c r="G354" s="3" t="s">
        <v>655</v>
      </c>
      <c r="H354" s="3" t="s">
        <v>684</v>
      </c>
      <c r="I354" s="3" t="s">
        <v>882</v>
      </c>
      <c r="J354" s="5">
        <v>2760000</v>
      </c>
      <c r="K354" s="3" t="s">
        <v>816</v>
      </c>
    </row>
    <row r="355" spans="1:11" x14ac:dyDescent="0.25">
      <c r="A355" s="3">
        <v>2024</v>
      </c>
      <c r="B355" s="4">
        <v>45471</v>
      </c>
      <c r="C355" s="3" t="s">
        <v>971</v>
      </c>
      <c r="D355" s="3">
        <v>828</v>
      </c>
      <c r="E355" s="3" t="s">
        <v>1327</v>
      </c>
      <c r="F355" s="3">
        <v>2874</v>
      </c>
      <c r="G355" s="3" t="s">
        <v>655</v>
      </c>
      <c r="H355" s="3" t="s">
        <v>685</v>
      </c>
      <c r="I355" s="3" t="s">
        <v>883</v>
      </c>
      <c r="J355" s="5">
        <v>33120000</v>
      </c>
      <c r="K355" s="3" t="s">
        <v>816</v>
      </c>
    </row>
    <row r="356" spans="1:11" x14ac:dyDescent="0.25">
      <c r="A356" s="3">
        <v>2024</v>
      </c>
      <c r="B356" s="4">
        <v>45471</v>
      </c>
      <c r="C356" s="3" t="s">
        <v>971</v>
      </c>
      <c r="D356" s="3">
        <v>828</v>
      </c>
      <c r="E356" s="3" t="s">
        <v>1327</v>
      </c>
      <c r="F356" s="3">
        <v>2874</v>
      </c>
      <c r="G356" s="3" t="s">
        <v>655</v>
      </c>
      <c r="H356" s="3" t="s">
        <v>686</v>
      </c>
      <c r="I356" s="3" t="s">
        <v>884</v>
      </c>
      <c r="J356" s="5">
        <v>11040000</v>
      </c>
      <c r="K356" s="3" t="s">
        <v>816</v>
      </c>
    </row>
    <row r="357" spans="1:11" x14ac:dyDescent="0.25">
      <c r="A357" s="3">
        <v>2024</v>
      </c>
      <c r="B357" s="4">
        <v>45471</v>
      </c>
      <c r="C357" s="3" t="s">
        <v>971</v>
      </c>
      <c r="D357" s="3">
        <v>828</v>
      </c>
      <c r="E357" s="3" t="s">
        <v>1327</v>
      </c>
      <c r="F357" s="3">
        <v>2874</v>
      </c>
      <c r="G357" s="3" t="s">
        <v>655</v>
      </c>
      <c r="H357" s="3" t="s">
        <v>687</v>
      </c>
      <c r="I357" s="3" t="s">
        <v>268</v>
      </c>
      <c r="J357" s="5">
        <v>10500000</v>
      </c>
      <c r="K357" s="3" t="s">
        <v>816</v>
      </c>
    </row>
    <row r="358" spans="1:11" x14ac:dyDescent="0.25">
      <c r="A358" s="3">
        <v>2024</v>
      </c>
      <c r="B358" s="4">
        <v>45504</v>
      </c>
      <c r="C358" s="3" t="s">
        <v>971</v>
      </c>
      <c r="D358" s="3">
        <v>828</v>
      </c>
      <c r="E358" s="3" t="s">
        <v>1327</v>
      </c>
      <c r="F358" s="3">
        <v>2874</v>
      </c>
      <c r="G358" s="3" t="s">
        <v>655</v>
      </c>
      <c r="H358" s="3" t="s">
        <v>688</v>
      </c>
      <c r="I358" s="3" t="s">
        <v>885</v>
      </c>
      <c r="J358" s="5">
        <v>11040000</v>
      </c>
      <c r="K358" s="3" t="s">
        <v>816</v>
      </c>
    </row>
    <row r="359" spans="1:11" x14ac:dyDescent="0.25">
      <c r="A359" s="3">
        <v>2024</v>
      </c>
      <c r="B359" s="4">
        <v>45296</v>
      </c>
      <c r="C359" s="3" t="s">
        <v>1039</v>
      </c>
      <c r="D359" s="3">
        <v>855</v>
      </c>
      <c r="E359" s="3" t="s">
        <v>691</v>
      </c>
      <c r="F359" s="3">
        <v>1969</v>
      </c>
      <c r="G359" s="3" t="s">
        <v>692</v>
      </c>
      <c r="H359" s="3" t="s">
        <v>690</v>
      </c>
      <c r="I359" s="3" t="s">
        <v>578</v>
      </c>
      <c r="J359" s="5">
        <v>9200000</v>
      </c>
      <c r="K359" s="3" t="s">
        <v>135</v>
      </c>
    </row>
    <row r="360" spans="1:11" x14ac:dyDescent="0.25">
      <c r="A360" s="3">
        <v>2024</v>
      </c>
      <c r="B360" s="4">
        <v>45296</v>
      </c>
      <c r="C360" s="3" t="s">
        <v>1039</v>
      </c>
      <c r="D360" s="3">
        <v>855</v>
      </c>
      <c r="E360" s="3" t="s">
        <v>691</v>
      </c>
      <c r="F360" s="3">
        <v>1969</v>
      </c>
      <c r="G360" s="3" t="s">
        <v>692</v>
      </c>
      <c r="H360" s="3" t="s">
        <v>693</v>
      </c>
      <c r="I360" s="3" t="s">
        <v>694</v>
      </c>
      <c r="J360" s="5">
        <v>22080000</v>
      </c>
      <c r="K360" s="3" t="s">
        <v>135</v>
      </c>
    </row>
    <row r="361" spans="1:11" x14ac:dyDescent="0.25">
      <c r="A361" s="3">
        <v>2024</v>
      </c>
      <c r="B361" s="4">
        <v>45460</v>
      </c>
      <c r="C361" s="3" t="s">
        <v>1039</v>
      </c>
      <c r="D361" s="3">
        <v>855</v>
      </c>
      <c r="E361" s="3" t="s">
        <v>691</v>
      </c>
      <c r="F361" s="3">
        <v>1969</v>
      </c>
      <c r="G361" s="3" t="s">
        <v>692</v>
      </c>
      <c r="H361" s="3" t="s">
        <v>695</v>
      </c>
      <c r="I361" s="3" t="s">
        <v>696</v>
      </c>
      <c r="J361" s="5">
        <v>3680000</v>
      </c>
      <c r="K361" s="3" t="s">
        <v>135</v>
      </c>
    </row>
    <row r="362" spans="1:11" x14ac:dyDescent="0.25">
      <c r="A362" s="3">
        <v>2024</v>
      </c>
      <c r="B362" s="4">
        <v>45461</v>
      </c>
      <c r="C362" s="3" t="s">
        <v>1039</v>
      </c>
      <c r="D362" s="3">
        <v>855</v>
      </c>
      <c r="E362" s="3" t="s">
        <v>691</v>
      </c>
      <c r="F362" s="3">
        <v>1969</v>
      </c>
      <c r="G362" s="3" t="s">
        <v>692</v>
      </c>
      <c r="H362" s="3" t="s">
        <v>697</v>
      </c>
      <c r="I362" s="3" t="s">
        <v>698</v>
      </c>
      <c r="J362" s="5">
        <v>2760000</v>
      </c>
      <c r="K362" s="3" t="s">
        <v>135</v>
      </c>
    </row>
    <row r="363" spans="1:11" x14ac:dyDescent="0.25">
      <c r="A363" s="3">
        <v>2024</v>
      </c>
      <c r="B363" s="4">
        <v>45470</v>
      </c>
      <c r="C363" s="3" t="s">
        <v>1039</v>
      </c>
      <c r="D363" s="3">
        <v>855</v>
      </c>
      <c r="E363" s="3" t="s">
        <v>691</v>
      </c>
      <c r="F363" s="3">
        <v>1969</v>
      </c>
      <c r="G363" s="3" t="s">
        <v>692</v>
      </c>
      <c r="H363" s="3" t="s">
        <v>699</v>
      </c>
      <c r="I363" s="3" t="s">
        <v>700</v>
      </c>
      <c r="J363" s="5">
        <v>11040000</v>
      </c>
      <c r="K363" s="3" t="s">
        <v>135</v>
      </c>
    </row>
    <row r="364" spans="1:11" x14ac:dyDescent="0.25">
      <c r="A364" s="3">
        <v>2024</v>
      </c>
      <c r="B364" s="4">
        <v>45471</v>
      </c>
      <c r="C364" s="3" t="s">
        <v>1039</v>
      </c>
      <c r="D364" s="3">
        <v>855</v>
      </c>
      <c r="E364" s="3" t="s">
        <v>691</v>
      </c>
      <c r="F364" s="3">
        <v>1969</v>
      </c>
      <c r="G364" s="3" t="s">
        <v>692</v>
      </c>
      <c r="H364" s="3" t="s">
        <v>701</v>
      </c>
      <c r="I364" s="3" t="s">
        <v>702</v>
      </c>
      <c r="J364" s="5">
        <v>11040000</v>
      </c>
      <c r="K364" s="3" t="s">
        <v>135</v>
      </c>
    </row>
    <row r="365" spans="1:11" x14ac:dyDescent="0.25">
      <c r="A365" s="3">
        <v>2024</v>
      </c>
      <c r="B365" s="4">
        <v>45646</v>
      </c>
      <c r="C365" s="3" t="s">
        <v>1039</v>
      </c>
      <c r="D365" s="3">
        <v>855</v>
      </c>
      <c r="E365" s="3" t="s">
        <v>691</v>
      </c>
      <c r="F365" s="3">
        <v>3980</v>
      </c>
      <c r="G365" s="3" t="s">
        <v>704</v>
      </c>
      <c r="H365" s="3" t="s">
        <v>703</v>
      </c>
      <c r="I365" s="3" t="s">
        <v>696</v>
      </c>
      <c r="J365" s="5">
        <v>3000000</v>
      </c>
      <c r="K365" s="3" t="s">
        <v>135</v>
      </c>
    </row>
    <row r="366" spans="1:11" x14ac:dyDescent="0.25">
      <c r="A366" s="3">
        <v>2024</v>
      </c>
      <c r="B366" s="4">
        <v>45646</v>
      </c>
      <c r="C366" s="3" t="s">
        <v>1039</v>
      </c>
      <c r="D366" s="3">
        <v>855</v>
      </c>
      <c r="E366" s="3" t="s">
        <v>691</v>
      </c>
      <c r="F366" s="3">
        <v>3980</v>
      </c>
      <c r="G366" s="3" t="s">
        <v>704</v>
      </c>
      <c r="H366" s="3" t="s">
        <v>705</v>
      </c>
      <c r="I366" s="3" t="s">
        <v>706</v>
      </c>
      <c r="J366" s="5">
        <v>61500000</v>
      </c>
      <c r="K366" s="3" t="s">
        <v>135</v>
      </c>
    </row>
    <row r="367" spans="1:11" x14ac:dyDescent="0.25">
      <c r="A367" s="3">
        <v>2024</v>
      </c>
      <c r="B367" s="4">
        <v>45646</v>
      </c>
      <c r="C367" s="3" t="s">
        <v>1039</v>
      </c>
      <c r="D367" s="3">
        <v>855</v>
      </c>
      <c r="E367" s="3" t="s">
        <v>691</v>
      </c>
      <c r="F367" s="3">
        <v>3980</v>
      </c>
      <c r="G367" s="3" t="s">
        <v>704</v>
      </c>
      <c r="H367" s="3" t="s">
        <v>699</v>
      </c>
      <c r="I367" s="3" t="s">
        <v>700</v>
      </c>
      <c r="J367" s="5">
        <v>6126000</v>
      </c>
      <c r="K367" s="3" t="s">
        <v>135</v>
      </c>
    </row>
    <row r="368" spans="1:11" x14ac:dyDescent="0.25">
      <c r="A368" s="3">
        <v>2024</v>
      </c>
      <c r="B368" s="4">
        <v>45646</v>
      </c>
      <c r="C368" s="3" t="s">
        <v>1039</v>
      </c>
      <c r="D368" s="3">
        <v>855</v>
      </c>
      <c r="E368" s="3" t="s">
        <v>691</v>
      </c>
      <c r="F368" s="3">
        <v>3980</v>
      </c>
      <c r="G368" s="3" t="s">
        <v>704</v>
      </c>
      <c r="H368" s="3" t="s">
        <v>707</v>
      </c>
      <c r="I368" s="3" t="s">
        <v>708</v>
      </c>
      <c r="J368" s="5">
        <v>12000000</v>
      </c>
      <c r="K368" s="3" t="s">
        <v>135</v>
      </c>
    </row>
    <row r="369" spans="1:11" x14ac:dyDescent="0.25">
      <c r="A369" s="3">
        <v>2024</v>
      </c>
      <c r="B369" s="4">
        <v>45649</v>
      </c>
      <c r="C369" s="3" t="s">
        <v>1039</v>
      </c>
      <c r="D369" s="3">
        <v>855</v>
      </c>
      <c r="E369" s="3" t="s">
        <v>691</v>
      </c>
      <c r="F369" s="3">
        <v>3980</v>
      </c>
      <c r="G369" s="3" t="s">
        <v>704</v>
      </c>
      <c r="H369" s="3" t="s">
        <v>709</v>
      </c>
      <c r="I369" s="3" t="s">
        <v>694</v>
      </c>
      <c r="J369" s="5">
        <v>12252000</v>
      </c>
      <c r="K369" s="3" t="s">
        <v>135</v>
      </c>
    </row>
    <row r="370" spans="1:11" x14ac:dyDescent="0.25">
      <c r="A370" s="3">
        <v>2024</v>
      </c>
      <c r="B370" s="4">
        <v>45295</v>
      </c>
      <c r="C370" s="3" t="s">
        <v>1109</v>
      </c>
      <c r="D370" s="3">
        <v>867</v>
      </c>
      <c r="E370" s="3" t="s">
        <v>891</v>
      </c>
      <c r="F370" s="3">
        <v>2189</v>
      </c>
      <c r="G370" s="3" t="s">
        <v>710</v>
      </c>
      <c r="H370" s="3" t="s">
        <v>711</v>
      </c>
      <c r="I370" s="3" t="s">
        <v>712</v>
      </c>
      <c r="J370" s="5">
        <v>11040000</v>
      </c>
      <c r="K370" s="3" t="s">
        <v>1137</v>
      </c>
    </row>
    <row r="371" spans="1:11" x14ac:dyDescent="0.25">
      <c r="A371" s="3">
        <v>2024</v>
      </c>
      <c r="B371" s="4">
        <v>45306</v>
      </c>
      <c r="C371" s="3" t="s">
        <v>1109</v>
      </c>
      <c r="D371" s="3">
        <v>867</v>
      </c>
      <c r="E371" s="3" t="s">
        <v>891</v>
      </c>
      <c r="F371" s="3">
        <v>2189</v>
      </c>
      <c r="G371" s="3" t="s">
        <v>710</v>
      </c>
      <c r="H371" s="3" t="s">
        <v>713</v>
      </c>
      <c r="I371" s="3" t="s">
        <v>714</v>
      </c>
      <c r="J371" s="5">
        <v>22080000</v>
      </c>
      <c r="K371" s="3" t="s">
        <v>1137</v>
      </c>
    </row>
    <row r="372" spans="1:11" x14ac:dyDescent="0.25">
      <c r="A372" s="3">
        <v>2024</v>
      </c>
      <c r="B372" s="4">
        <v>45306</v>
      </c>
      <c r="C372" s="3" t="s">
        <v>1109</v>
      </c>
      <c r="D372" s="3">
        <v>867</v>
      </c>
      <c r="E372" s="3" t="s">
        <v>891</v>
      </c>
      <c r="F372" s="3">
        <v>2189</v>
      </c>
      <c r="G372" s="3" t="s">
        <v>710</v>
      </c>
      <c r="H372" s="3" t="s">
        <v>715</v>
      </c>
      <c r="I372" s="3" t="s">
        <v>716</v>
      </c>
      <c r="J372" s="5">
        <v>22080000</v>
      </c>
      <c r="K372" s="3" t="s">
        <v>1137</v>
      </c>
    </row>
    <row r="373" spans="1:11" x14ac:dyDescent="0.25">
      <c r="A373" s="3">
        <v>2024</v>
      </c>
      <c r="B373" s="4">
        <v>45303</v>
      </c>
      <c r="C373" s="3" t="s">
        <v>1109</v>
      </c>
      <c r="D373" s="3">
        <v>867</v>
      </c>
      <c r="E373" s="3" t="s">
        <v>891</v>
      </c>
      <c r="F373" s="3">
        <v>2189</v>
      </c>
      <c r="G373" s="3" t="s">
        <v>710</v>
      </c>
      <c r="H373" s="3" t="s">
        <v>717</v>
      </c>
      <c r="I373" s="3" t="s">
        <v>718</v>
      </c>
      <c r="J373" s="5">
        <v>9200000</v>
      </c>
      <c r="K373" s="3" t="s">
        <v>1137</v>
      </c>
    </row>
    <row r="374" spans="1:11" x14ac:dyDescent="0.25">
      <c r="A374" s="3">
        <v>2024</v>
      </c>
      <c r="B374" s="4">
        <v>45313</v>
      </c>
      <c r="C374" s="3" t="s">
        <v>1109</v>
      </c>
      <c r="D374" s="3">
        <v>867</v>
      </c>
      <c r="E374" s="3" t="s">
        <v>891</v>
      </c>
      <c r="F374" s="3">
        <v>2189</v>
      </c>
      <c r="G374" s="3" t="s">
        <v>710</v>
      </c>
      <c r="H374" s="3" t="s">
        <v>719</v>
      </c>
      <c r="I374" s="3" t="s">
        <v>720</v>
      </c>
      <c r="J374" s="5">
        <v>22080000</v>
      </c>
      <c r="K374" s="3" t="s">
        <v>1137</v>
      </c>
    </row>
    <row r="375" spans="1:11" x14ac:dyDescent="0.25">
      <c r="A375" s="3">
        <v>2024</v>
      </c>
      <c r="B375" s="4">
        <v>45473</v>
      </c>
      <c r="C375" s="3" t="s">
        <v>1109</v>
      </c>
      <c r="D375" s="3">
        <v>867</v>
      </c>
      <c r="E375" s="3" t="s">
        <v>891</v>
      </c>
      <c r="F375" s="3">
        <v>2189</v>
      </c>
      <c r="G375" s="3" t="s">
        <v>710</v>
      </c>
      <c r="H375" s="3" t="s">
        <v>721</v>
      </c>
      <c r="I375" s="3" t="s">
        <v>722</v>
      </c>
      <c r="J375" s="5">
        <v>5520000</v>
      </c>
      <c r="K375" s="3" t="s">
        <v>1137</v>
      </c>
    </row>
    <row r="376" spans="1:11" x14ac:dyDescent="0.25">
      <c r="A376" s="3">
        <v>2024</v>
      </c>
      <c r="B376" s="4">
        <v>45462</v>
      </c>
      <c r="C376" s="3" t="s">
        <v>1109</v>
      </c>
      <c r="D376" s="3">
        <v>867</v>
      </c>
      <c r="E376" s="3" t="s">
        <v>891</v>
      </c>
      <c r="F376" s="3">
        <v>2189</v>
      </c>
      <c r="G376" s="3" t="s">
        <v>710</v>
      </c>
      <c r="H376" s="3" t="s">
        <v>723</v>
      </c>
      <c r="I376" s="3" t="s">
        <v>724</v>
      </c>
      <c r="J376" s="5">
        <v>4140000</v>
      </c>
      <c r="K376" s="3" t="s">
        <v>1137</v>
      </c>
    </row>
    <row r="377" spans="1:11" x14ac:dyDescent="0.25">
      <c r="A377" s="3">
        <v>2024</v>
      </c>
      <c r="B377" s="4">
        <v>45473</v>
      </c>
      <c r="C377" s="3" t="s">
        <v>1109</v>
      </c>
      <c r="D377" s="3">
        <v>867</v>
      </c>
      <c r="E377" s="3" t="s">
        <v>891</v>
      </c>
      <c r="F377" s="3">
        <v>2189</v>
      </c>
      <c r="G377" s="3" t="s">
        <v>710</v>
      </c>
      <c r="H377" s="3" t="s">
        <v>725</v>
      </c>
      <c r="I377" s="3" t="s">
        <v>726</v>
      </c>
      <c r="J377" s="5">
        <v>11040000</v>
      </c>
      <c r="K377" s="3" t="s">
        <v>1137</v>
      </c>
    </row>
    <row r="378" spans="1:11" x14ac:dyDescent="0.25">
      <c r="A378" s="3">
        <v>2024</v>
      </c>
      <c r="B378" s="4">
        <v>45303</v>
      </c>
      <c r="C378" s="3" t="s">
        <v>1133</v>
      </c>
      <c r="D378" s="3">
        <v>869</v>
      </c>
      <c r="E378" s="3" t="s">
        <v>727</v>
      </c>
      <c r="F378" s="3">
        <v>3671</v>
      </c>
      <c r="G378" s="3" t="s">
        <v>1267</v>
      </c>
      <c r="H378" s="3" t="s">
        <v>728</v>
      </c>
      <c r="I378" s="3" t="s">
        <v>729</v>
      </c>
      <c r="J378" s="5">
        <v>11040000</v>
      </c>
      <c r="K378" s="3" t="s">
        <v>730</v>
      </c>
    </row>
    <row r="379" spans="1:11" x14ac:dyDescent="0.25">
      <c r="A379" s="3">
        <v>2024</v>
      </c>
      <c r="B379" s="4">
        <v>45310</v>
      </c>
      <c r="C379" s="3" t="s">
        <v>1133</v>
      </c>
      <c r="D379" s="3">
        <v>869</v>
      </c>
      <c r="E379" s="3" t="s">
        <v>727</v>
      </c>
      <c r="F379" s="3">
        <v>2875</v>
      </c>
      <c r="G379" s="3" t="s">
        <v>731</v>
      </c>
      <c r="H379" s="3" t="s">
        <v>732</v>
      </c>
      <c r="I379" s="3" t="s">
        <v>733</v>
      </c>
      <c r="J379" s="5">
        <v>8740000</v>
      </c>
      <c r="K379" s="3" t="s">
        <v>734</v>
      </c>
    </row>
    <row r="380" spans="1:11" x14ac:dyDescent="0.25">
      <c r="A380" s="3">
        <v>2024</v>
      </c>
      <c r="B380" s="4">
        <v>45310</v>
      </c>
      <c r="C380" s="3" t="s">
        <v>1133</v>
      </c>
      <c r="D380" s="3">
        <v>869</v>
      </c>
      <c r="E380" s="3" t="s">
        <v>727</v>
      </c>
      <c r="F380" s="3">
        <v>3671</v>
      </c>
      <c r="G380" s="3" t="s">
        <v>1267</v>
      </c>
      <c r="H380" s="3" t="s">
        <v>732</v>
      </c>
      <c r="I380" s="3" t="s">
        <v>733</v>
      </c>
      <c r="J380" s="5">
        <v>2300000</v>
      </c>
      <c r="K380" s="3" t="s">
        <v>730</v>
      </c>
    </row>
    <row r="381" spans="1:11" x14ac:dyDescent="0.25">
      <c r="A381" s="3">
        <v>2024</v>
      </c>
      <c r="B381" s="4">
        <v>45320</v>
      </c>
      <c r="C381" s="3" t="s">
        <v>1133</v>
      </c>
      <c r="D381" s="3">
        <v>869</v>
      </c>
      <c r="E381" s="3" t="s">
        <v>727</v>
      </c>
      <c r="F381" s="3">
        <v>3671</v>
      </c>
      <c r="G381" s="3" t="s">
        <v>1267</v>
      </c>
      <c r="H381" s="3" t="s">
        <v>735</v>
      </c>
      <c r="I381" s="3" t="s">
        <v>708</v>
      </c>
      <c r="J381" s="5">
        <v>11040000</v>
      </c>
      <c r="K381" s="3" t="s">
        <v>730</v>
      </c>
    </row>
    <row r="382" spans="1:11" x14ac:dyDescent="0.25">
      <c r="A382" s="3">
        <v>2024</v>
      </c>
      <c r="B382" s="4">
        <v>45471</v>
      </c>
      <c r="C382" s="3" t="s">
        <v>1133</v>
      </c>
      <c r="D382" s="3">
        <v>869</v>
      </c>
      <c r="E382" s="3" t="s">
        <v>727</v>
      </c>
      <c r="F382" s="3">
        <v>3671</v>
      </c>
      <c r="G382" s="3" t="s">
        <v>1267</v>
      </c>
      <c r="H382" s="3" t="s">
        <v>736</v>
      </c>
      <c r="I382" s="3" t="s">
        <v>441</v>
      </c>
      <c r="J382" s="5">
        <v>5520000</v>
      </c>
      <c r="K382" s="3" t="s">
        <v>730</v>
      </c>
    </row>
    <row r="383" spans="1:11" x14ac:dyDescent="0.25">
      <c r="A383" s="3">
        <v>2024</v>
      </c>
      <c r="B383" s="4">
        <v>45471</v>
      </c>
      <c r="C383" s="3" t="s">
        <v>1133</v>
      </c>
      <c r="D383" s="3">
        <v>869</v>
      </c>
      <c r="E383" s="3" t="s">
        <v>727</v>
      </c>
      <c r="F383" s="3">
        <v>3671</v>
      </c>
      <c r="G383" s="3" t="s">
        <v>1267</v>
      </c>
      <c r="H383" s="3" t="s">
        <v>737</v>
      </c>
      <c r="I383" s="3" t="s">
        <v>738</v>
      </c>
      <c r="J383" s="5">
        <v>11040000</v>
      </c>
      <c r="K383" s="3" t="s">
        <v>730</v>
      </c>
    </row>
    <row r="384" spans="1:11" x14ac:dyDescent="0.25">
      <c r="A384" s="3">
        <v>2024</v>
      </c>
      <c r="B384" s="4">
        <v>45656</v>
      </c>
      <c r="C384" s="3" t="s">
        <v>1133</v>
      </c>
      <c r="D384" s="3">
        <v>869</v>
      </c>
      <c r="E384" s="3" t="s">
        <v>727</v>
      </c>
      <c r="F384" s="3">
        <v>3671</v>
      </c>
      <c r="G384" s="3" t="s">
        <v>1267</v>
      </c>
      <c r="H384" s="3" t="s">
        <v>739</v>
      </c>
      <c r="I384" s="3" t="s">
        <v>115</v>
      </c>
      <c r="J384" s="5">
        <v>3500000</v>
      </c>
      <c r="K384" s="3" t="s">
        <v>730</v>
      </c>
    </row>
    <row r="385" spans="1:11" x14ac:dyDescent="0.25">
      <c r="A385" s="3">
        <v>2024</v>
      </c>
      <c r="B385" s="4">
        <v>45653</v>
      </c>
      <c r="C385" s="3" t="s">
        <v>1133</v>
      </c>
      <c r="D385" s="3">
        <v>869</v>
      </c>
      <c r="E385" s="3" t="s">
        <v>727</v>
      </c>
      <c r="F385" s="3">
        <v>3671</v>
      </c>
      <c r="G385" s="3" t="s">
        <v>1267</v>
      </c>
      <c r="H385" s="3" t="s">
        <v>728</v>
      </c>
      <c r="I385" s="3" t="s">
        <v>729</v>
      </c>
      <c r="J385" s="5">
        <v>12000000</v>
      </c>
      <c r="K385" s="3" t="s">
        <v>730</v>
      </c>
    </row>
    <row r="386" spans="1:11" x14ac:dyDescent="0.25">
      <c r="A386" s="3">
        <v>2024</v>
      </c>
      <c r="B386" s="4">
        <v>45653</v>
      </c>
      <c r="C386" s="3" t="s">
        <v>1133</v>
      </c>
      <c r="D386" s="3">
        <v>869</v>
      </c>
      <c r="E386" s="3" t="s">
        <v>727</v>
      </c>
      <c r="F386" s="3">
        <v>3671</v>
      </c>
      <c r="G386" s="3" t="s">
        <v>1267</v>
      </c>
      <c r="H386" s="3" t="s">
        <v>740</v>
      </c>
      <c r="I386" s="3" t="s">
        <v>741</v>
      </c>
      <c r="J386" s="5">
        <v>2000000</v>
      </c>
      <c r="K386" s="3" t="s">
        <v>730</v>
      </c>
    </row>
    <row r="387" spans="1:11" x14ac:dyDescent="0.25">
      <c r="A387" s="3">
        <v>2024</v>
      </c>
      <c r="B387" s="4">
        <v>45470</v>
      </c>
      <c r="C387" s="3" t="s">
        <v>1270</v>
      </c>
      <c r="D387" s="3">
        <v>871</v>
      </c>
      <c r="E387" s="3" t="s">
        <v>742</v>
      </c>
      <c r="F387" s="3">
        <v>3676</v>
      </c>
      <c r="G387" s="3" t="s">
        <v>743</v>
      </c>
      <c r="H387" s="3" t="s">
        <v>744</v>
      </c>
      <c r="I387" s="3" t="s">
        <v>745</v>
      </c>
      <c r="J387" s="5">
        <v>11040000</v>
      </c>
      <c r="K387" s="3" t="s">
        <v>135</v>
      </c>
    </row>
    <row r="388" spans="1:11" x14ac:dyDescent="0.25">
      <c r="A388" s="3">
        <v>2024</v>
      </c>
      <c r="B388" s="4">
        <v>45470</v>
      </c>
      <c r="C388" s="3" t="s">
        <v>1270</v>
      </c>
      <c r="D388" s="3">
        <v>871</v>
      </c>
      <c r="E388" s="3" t="s">
        <v>742</v>
      </c>
      <c r="F388" s="3">
        <v>3676</v>
      </c>
      <c r="G388" s="3" t="s">
        <v>743</v>
      </c>
      <c r="H388" s="3" t="s">
        <v>746</v>
      </c>
      <c r="I388" s="3" t="s">
        <v>747</v>
      </c>
      <c r="J388" s="5">
        <v>11040000</v>
      </c>
      <c r="K388" s="3" t="s">
        <v>135</v>
      </c>
    </row>
    <row r="389" spans="1:11" x14ac:dyDescent="0.25">
      <c r="A389" s="3">
        <v>2024</v>
      </c>
      <c r="B389" s="4">
        <v>45470</v>
      </c>
      <c r="C389" s="3" t="s">
        <v>1270</v>
      </c>
      <c r="D389" s="3">
        <v>871</v>
      </c>
      <c r="E389" s="3" t="s">
        <v>742</v>
      </c>
      <c r="F389" s="3">
        <v>3676</v>
      </c>
      <c r="G389" s="3" t="s">
        <v>743</v>
      </c>
      <c r="H389" s="3" t="s">
        <v>748</v>
      </c>
      <c r="I389" s="3" t="s">
        <v>749</v>
      </c>
      <c r="J389" s="5">
        <v>11040000</v>
      </c>
      <c r="K389" s="3" t="s">
        <v>135</v>
      </c>
    </row>
    <row r="390" spans="1:11" x14ac:dyDescent="0.25">
      <c r="A390" s="3">
        <v>2024</v>
      </c>
      <c r="B390" s="4">
        <v>45470</v>
      </c>
      <c r="C390" s="3" t="s">
        <v>1270</v>
      </c>
      <c r="D390" s="3">
        <v>871</v>
      </c>
      <c r="E390" s="3" t="s">
        <v>742</v>
      </c>
      <c r="F390" s="3">
        <v>3676</v>
      </c>
      <c r="G390" s="3" t="s">
        <v>743</v>
      </c>
      <c r="H390" s="3" t="s">
        <v>750</v>
      </c>
      <c r="I390" s="3" t="s">
        <v>751</v>
      </c>
      <c r="J390" s="5">
        <v>11040000</v>
      </c>
      <c r="K390" s="3" t="s">
        <v>135</v>
      </c>
    </row>
    <row r="391" spans="1:11" x14ac:dyDescent="0.25">
      <c r="A391" s="3">
        <v>2024</v>
      </c>
      <c r="B391" s="4">
        <v>45531</v>
      </c>
      <c r="C391" s="3" t="s">
        <v>1270</v>
      </c>
      <c r="D391" s="3">
        <v>871</v>
      </c>
      <c r="E391" s="3" t="s">
        <v>742</v>
      </c>
      <c r="F391" s="3">
        <v>3676</v>
      </c>
      <c r="G391" s="3" t="s">
        <v>743</v>
      </c>
      <c r="H391" s="3" t="s">
        <v>752</v>
      </c>
      <c r="I391" s="3" t="s">
        <v>753</v>
      </c>
      <c r="J391" s="5">
        <v>11040000</v>
      </c>
      <c r="K391" s="3" t="s">
        <v>135</v>
      </c>
    </row>
    <row r="392" spans="1:11" x14ac:dyDescent="0.25">
      <c r="A392" s="3">
        <v>2024</v>
      </c>
      <c r="B392" s="4">
        <v>45471</v>
      </c>
      <c r="C392" s="3" t="s">
        <v>1270</v>
      </c>
      <c r="D392" s="3">
        <v>871</v>
      </c>
      <c r="E392" s="3" t="s">
        <v>742</v>
      </c>
      <c r="F392" s="3">
        <v>3676</v>
      </c>
      <c r="G392" s="3" t="s">
        <v>743</v>
      </c>
      <c r="H392" s="3" t="s">
        <v>754</v>
      </c>
      <c r="I392" s="3" t="s">
        <v>886</v>
      </c>
      <c r="J392" s="5">
        <v>35757000</v>
      </c>
      <c r="K392" s="3" t="s">
        <v>135</v>
      </c>
    </row>
    <row r="393" spans="1:11" x14ac:dyDescent="0.25">
      <c r="A393" s="3">
        <v>2024</v>
      </c>
      <c r="B393" s="4">
        <v>45475</v>
      </c>
      <c r="C393" s="3" t="s">
        <v>1270</v>
      </c>
      <c r="D393" s="3">
        <v>871</v>
      </c>
      <c r="E393" s="3" t="s">
        <v>742</v>
      </c>
      <c r="F393" s="3">
        <v>3676</v>
      </c>
      <c r="G393" s="3" t="s">
        <v>743</v>
      </c>
      <c r="H393" s="3" t="s">
        <v>755</v>
      </c>
      <c r="I393" s="3" t="s">
        <v>887</v>
      </c>
      <c r="J393" s="5">
        <v>18400000</v>
      </c>
      <c r="K393" s="3" t="s">
        <v>135</v>
      </c>
    </row>
    <row r="394" spans="1:11" x14ac:dyDescent="0.25">
      <c r="A394" s="3">
        <v>2024</v>
      </c>
      <c r="B394" s="4">
        <v>45471</v>
      </c>
      <c r="C394" s="3" t="s">
        <v>756</v>
      </c>
      <c r="D394" s="3">
        <v>1018</v>
      </c>
      <c r="E394" s="3" t="s">
        <v>757</v>
      </c>
      <c r="F394" s="3">
        <v>3119</v>
      </c>
      <c r="G394" s="3" t="s">
        <v>758</v>
      </c>
      <c r="H394" s="3" t="s">
        <v>759</v>
      </c>
      <c r="I394" s="3" t="s">
        <v>760</v>
      </c>
      <c r="J394" s="5">
        <v>11520000</v>
      </c>
      <c r="K394" s="3" t="s">
        <v>135</v>
      </c>
    </row>
    <row r="395" spans="1:11" x14ac:dyDescent="0.25">
      <c r="A395" s="3">
        <v>2024</v>
      </c>
      <c r="B395" s="4">
        <v>45302</v>
      </c>
      <c r="C395" s="3" t="s">
        <v>761</v>
      </c>
      <c r="D395" s="3">
        <v>1020</v>
      </c>
      <c r="E395" s="3" t="s">
        <v>762</v>
      </c>
      <c r="F395" s="3">
        <v>3614</v>
      </c>
      <c r="G395" s="3" t="s">
        <v>763</v>
      </c>
      <c r="H395" s="3" t="s">
        <v>764</v>
      </c>
      <c r="I395" s="3" t="s">
        <v>765</v>
      </c>
      <c r="J395" s="5">
        <v>11040000</v>
      </c>
      <c r="K395" s="3" t="s">
        <v>816</v>
      </c>
    </row>
    <row r="396" spans="1:11" x14ac:dyDescent="0.25">
      <c r="A396" s="3">
        <v>2024</v>
      </c>
      <c r="B396" s="4">
        <v>45317</v>
      </c>
      <c r="C396" s="3" t="s">
        <v>761</v>
      </c>
      <c r="D396" s="3">
        <v>1020</v>
      </c>
      <c r="E396" s="3" t="s">
        <v>762</v>
      </c>
      <c r="F396" s="3">
        <v>3614</v>
      </c>
      <c r="G396" s="3" t="s">
        <v>763</v>
      </c>
      <c r="H396" s="3" t="s">
        <v>766</v>
      </c>
      <c r="I396" s="3" t="s">
        <v>767</v>
      </c>
      <c r="J396" s="5">
        <v>22080000</v>
      </c>
      <c r="K396" s="3" t="s">
        <v>816</v>
      </c>
    </row>
    <row r="397" spans="1:11" x14ac:dyDescent="0.25">
      <c r="A397" s="3">
        <v>2024</v>
      </c>
      <c r="B397" s="4">
        <v>45322</v>
      </c>
      <c r="C397" s="3" t="s">
        <v>761</v>
      </c>
      <c r="D397" s="3">
        <v>1020</v>
      </c>
      <c r="E397" s="3" t="s">
        <v>762</v>
      </c>
      <c r="F397" s="3">
        <v>3614</v>
      </c>
      <c r="G397" s="3" t="s">
        <v>763</v>
      </c>
      <c r="H397" s="3" t="s">
        <v>768</v>
      </c>
      <c r="I397" s="3" t="s">
        <v>769</v>
      </c>
      <c r="J397" s="5">
        <v>11040000</v>
      </c>
      <c r="K397" s="3" t="s">
        <v>816</v>
      </c>
    </row>
    <row r="398" spans="1:11" x14ac:dyDescent="0.25">
      <c r="A398" s="3">
        <v>2024</v>
      </c>
      <c r="B398" s="4">
        <v>45404</v>
      </c>
      <c r="C398" s="3" t="s">
        <v>761</v>
      </c>
      <c r="D398" s="3">
        <v>1020</v>
      </c>
      <c r="E398" s="3" t="s">
        <v>762</v>
      </c>
      <c r="F398" s="3">
        <v>3614</v>
      </c>
      <c r="G398" s="3" t="s">
        <v>763</v>
      </c>
      <c r="H398" s="3" t="s">
        <v>491</v>
      </c>
      <c r="I398" s="3" t="s">
        <v>492</v>
      </c>
      <c r="J398" s="5">
        <v>14720000</v>
      </c>
      <c r="K398" s="3" t="s">
        <v>816</v>
      </c>
    </row>
    <row r="399" spans="1:11" x14ac:dyDescent="0.25">
      <c r="A399" s="3">
        <v>2024</v>
      </c>
      <c r="B399" s="4">
        <v>45457</v>
      </c>
      <c r="C399" s="3" t="s">
        <v>761</v>
      </c>
      <c r="D399" s="3">
        <v>1020</v>
      </c>
      <c r="E399" s="3" t="s">
        <v>762</v>
      </c>
      <c r="F399" s="3">
        <v>3614</v>
      </c>
      <c r="G399" s="3" t="s">
        <v>763</v>
      </c>
      <c r="H399" s="3" t="s">
        <v>770</v>
      </c>
      <c r="I399" s="3" t="s">
        <v>771</v>
      </c>
      <c r="J399" s="5">
        <v>44160000</v>
      </c>
      <c r="K399" s="3" t="s">
        <v>816</v>
      </c>
    </row>
    <row r="400" spans="1:11" x14ac:dyDescent="0.25">
      <c r="A400" s="3">
        <v>2024</v>
      </c>
      <c r="B400" s="4">
        <v>45457</v>
      </c>
      <c r="C400" s="3" t="s">
        <v>761</v>
      </c>
      <c r="D400" s="3">
        <v>1020</v>
      </c>
      <c r="E400" s="3" t="s">
        <v>762</v>
      </c>
      <c r="F400" s="3">
        <v>3614</v>
      </c>
      <c r="G400" s="3" t="s">
        <v>763</v>
      </c>
      <c r="H400" s="3" t="s">
        <v>772</v>
      </c>
      <c r="I400" s="3" t="s">
        <v>773</v>
      </c>
      <c r="J400" s="5">
        <v>22080000</v>
      </c>
      <c r="K400" s="3" t="s">
        <v>816</v>
      </c>
    </row>
    <row r="401" spans="1:11" x14ac:dyDescent="0.25">
      <c r="A401" s="3">
        <v>2024</v>
      </c>
      <c r="B401" s="4">
        <v>45457</v>
      </c>
      <c r="C401" s="3" t="s">
        <v>761</v>
      </c>
      <c r="D401" s="3">
        <v>1020</v>
      </c>
      <c r="E401" s="3" t="s">
        <v>762</v>
      </c>
      <c r="F401" s="3">
        <v>3614</v>
      </c>
      <c r="G401" s="3" t="s">
        <v>763</v>
      </c>
      <c r="H401" s="3" t="s">
        <v>774</v>
      </c>
      <c r="I401" s="3" t="s">
        <v>775</v>
      </c>
      <c r="J401" s="5">
        <v>22080000</v>
      </c>
      <c r="K401" s="3" t="s">
        <v>816</v>
      </c>
    </row>
    <row r="402" spans="1:11" x14ac:dyDescent="0.25">
      <c r="A402" s="3">
        <v>2024</v>
      </c>
      <c r="B402" s="4">
        <v>45467</v>
      </c>
      <c r="C402" s="3" t="s">
        <v>761</v>
      </c>
      <c r="D402" s="3">
        <v>1020</v>
      </c>
      <c r="E402" s="3" t="s">
        <v>762</v>
      </c>
      <c r="F402" s="3">
        <v>3614</v>
      </c>
      <c r="G402" s="3" t="s">
        <v>763</v>
      </c>
      <c r="H402" s="3" t="s">
        <v>776</v>
      </c>
      <c r="I402" s="3" t="s">
        <v>777</v>
      </c>
      <c r="J402" s="5">
        <v>11040000</v>
      </c>
      <c r="K402" s="3" t="s">
        <v>816</v>
      </c>
    </row>
    <row r="403" spans="1:11" x14ac:dyDescent="0.25">
      <c r="A403" s="3">
        <v>2024</v>
      </c>
      <c r="B403" s="4">
        <v>45467</v>
      </c>
      <c r="C403" s="3" t="s">
        <v>761</v>
      </c>
      <c r="D403" s="3">
        <v>1020</v>
      </c>
      <c r="E403" s="3" t="s">
        <v>762</v>
      </c>
      <c r="F403" s="3">
        <v>3614</v>
      </c>
      <c r="G403" s="3" t="s">
        <v>763</v>
      </c>
      <c r="H403" s="3" t="s">
        <v>778</v>
      </c>
      <c r="I403" s="3" t="s">
        <v>779</v>
      </c>
      <c r="J403" s="5">
        <v>71331440</v>
      </c>
      <c r="K403" s="3" t="s">
        <v>816</v>
      </c>
    </row>
    <row r="404" spans="1:11" x14ac:dyDescent="0.25">
      <c r="A404" s="3">
        <v>2024</v>
      </c>
      <c r="B404" s="4">
        <v>45468</v>
      </c>
      <c r="C404" s="3" t="s">
        <v>761</v>
      </c>
      <c r="D404" s="3">
        <v>1020</v>
      </c>
      <c r="E404" s="3" t="s">
        <v>762</v>
      </c>
      <c r="F404" s="3">
        <v>3614</v>
      </c>
      <c r="G404" s="3" t="s">
        <v>763</v>
      </c>
      <c r="H404" s="3" t="s">
        <v>780</v>
      </c>
      <c r="I404" s="3" t="s">
        <v>443</v>
      </c>
      <c r="J404" s="5">
        <v>5520000</v>
      </c>
      <c r="K404" s="3" t="s">
        <v>816</v>
      </c>
    </row>
    <row r="405" spans="1:11" x14ac:dyDescent="0.25">
      <c r="A405" s="3">
        <v>2024</v>
      </c>
      <c r="B405" s="4">
        <v>45468</v>
      </c>
      <c r="C405" s="3" t="s">
        <v>761</v>
      </c>
      <c r="D405" s="3">
        <v>1020</v>
      </c>
      <c r="E405" s="3" t="s">
        <v>762</v>
      </c>
      <c r="F405" s="3">
        <v>3614</v>
      </c>
      <c r="G405" s="3" t="s">
        <v>763</v>
      </c>
      <c r="H405" s="3" t="s">
        <v>781</v>
      </c>
      <c r="I405" s="3" t="s">
        <v>782</v>
      </c>
      <c r="J405" s="5">
        <v>11040000</v>
      </c>
      <c r="K405" s="3" t="s">
        <v>816</v>
      </c>
    </row>
    <row r="406" spans="1:11" x14ac:dyDescent="0.25">
      <c r="A406" s="3">
        <v>2024</v>
      </c>
      <c r="B406" s="4">
        <v>45469</v>
      </c>
      <c r="C406" s="3" t="s">
        <v>761</v>
      </c>
      <c r="D406" s="3">
        <v>1020</v>
      </c>
      <c r="E406" s="3" t="s">
        <v>762</v>
      </c>
      <c r="F406" s="3">
        <v>3614</v>
      </c>
      <c r="G406" s="3" t="s">
        <v>763</v>
      </c>
      <c r="H406" s="3" t="s">
        <v>783</v>
      </c>
      <c r="I406" s="3" t="s">
        <v>784</v>
      </c>
      <c r="J406" s="5">
        <v>11040000</v>
      </c>
      <c r="K406" s="3" t="s">
        <v>816</v>
      </c>
    </row>
    <row r="407" spans="1:11" x14ac:dyDescent="0.25">
      <c r="A407" s="3">
        <v>2024</v>
      </c>
      <c r="B407" s="4">
        <v>45470</v>
      </c>
      <c r="C407" s="3" t="s">
        <v>761</v>
      </c>
      <c r="D407" s="3">
        <v>1020</v>
      </c>
      <c r="E407" s="3" t="s">
        <v>762</v>
      </c>
      <c r="F407" s="3">
        <v>3614</v>
      </c>
      <c r="G407" s="3" t="s">
        <v>763</v>
      </c>
      <c r="H407" s="3" t="s">
        <v>785</v>
      </c>
      <c r="I407" s="3" t="s">
        <v>786</v>
      </c>
      <c r="J407" s="5">
        <v>22080000</v>
      </c>
      <c r="K407" s="3" t="s">
        <v>816</v>
      </c>
    </row>
    <row r="408" spans="1:11" x14ac:dyDescent="0.25">
      <c r="A408" s="3">
        <v>2024</v>
      </c>
      <c r="B408" s="4">
        <v>45470</v>
      </c>
      <c r="C408" s="3" t="s">
        <v>761</v>
      </c>
      <c r="D408" s="3">
        <v>1020</v>
      </c>
      <c r="E408" s="3" t="s">
        <v>762</v>
      </c>
      <c r="F408" s="3">
        <v>3614</v>
      </c>
      <c r="G408" s="3" t="s">
        <v>763</v>
      </c>
      <c r="H408" s="3" t="s">
        <v>787</v>
      </c>
      <c r="I408" s="3" t="s">
        <v>788</v>
      </c>
      <c r="J408" s="5">
        <v>31020000</v>
      </c>
      <c r="K408" s="3" t="s">
        <v>816</v>
      </c>
    </row>
    <row r="409" spans="1:11" x14ac:dyDescent="0.25">
      <c r="A409" s="3">
        <v>2024</v>
      </c>
      <c r="B409" s="4">
        <v>45470</v>
      </c>
      <c r="C409" s="3" t="s">
        <v>761</v>
      </c>
      <c r="D409" s="3">
        <v>1020</v>
      </c>
      <c r="E409" s="3" t="s">
        <v>762</v>
      </c>
      <c r="F409" s="3">
        <v>3614</v>
      </c>
      <c r="G409" s="3" t="s">
        <v>763</v>
      </c>
      <c r="H409" s="3" t="s">
        <v>789</v>
      </c>
      <c r="I409" s="3" t="s">
        <v>790</v>
      </c>
      <c r="J409" s="5">
        <v>14377521</v>
      </c>
      <c r="K409" s="3" t="s">
        <v>816</v>
      </c>
    </row>
    <row r="410" spans="1:11" x14ac:dyDescent="0.25">
      <c r="A410" s="3">
        <v>2024</v>
      </c>
      <c r="B410" s="4">
        <v>45470</v>
      </c>
      <c r="C410" s="3" t="s">
        <v>761</v>
      </c>
      <c r="D410" s="3">
        <v>1020</v>
      </c>
      <c r="E410" s="3" t="s">
        <v>762</v>
      </c>
      <c r="F410" s="3">
        <v>3624</v>
      </c>
      <c r="G410" s="3" t="s">
        <v>791</v>
      </c>
      <c r="H410" s="3" t="s">
        <v>789</v>
      </c>
      <c r="I410" s="3" t="s">
        <v>790</v>
      </c>
      <c r="J410" s="5">
        <v>31702479</v>
      </c>
      <c r="K410" s="3" t="s">
        <v>816</v>
      </c>
    </row>
    <row r="411" spans="1:11" x14ac:dyDescent="0.25">
      <c r="A411" s="3">
        <v>2024</v>
      </c>
      <c r="B411" s="4">
        <v>45471</v>
      </c>
      <c r="C411" s="3" t="s">
        <v>761</v>
      </c>
      <c r="D411" s="3">
        <v>1020</v>
      </c>
      <c r="E411" s="3" t="s">
        <v>762</v>
      </c>
      <c r="F411" s="3">
        <v>3624</v>
      </c>
      <c r="G411" s="3" t="s">
        <v>791</v>
      </c>
      <c r="H411" s="3" t="s">
        <v>792</v>
      </c>
      <c r="I411" s="3" t="s">
        <v>793</v>
      </c>
      <c r="J411" s="5">
        <v>22080000</v>
      </c>
      <c r="K411" s="3" t="s">
        <v>816</v>
      </c>
    </row>
    <row r="412" spans="1:11" x14ac:dyDescent="0.25">
      <c r="A412" s="3">
        <v>2024</v>
      </c>
      <c r="B412" s="4">
        <v>45471</v>
      </c>
      <c r="C412" s="3" t="s">
        <v>761</v>
      </c>
      <c r="D412" s="3">
        <v>1020</v>
      </c>
      <c r="E412" s="3" t="s">
        <v>762</v>
      </c>
      <c r="F412" s="3">
        <v>3624</v>
      </c>
      <c r="G412" s="3" t="s">
        <v>791</v>
      </c>
      <c r="H412" s="3" t="s">
        <v>794</v>
      </c>
      <c r="I412" s="3" t="s">
        <v>588</v>
      </c>
      <c r="J412" s="5">
        <v>85560000</v>
      </c>
      <c r="K412" s="3" t="s">
        <v>816</v>
      </c>
    </row>
    <row r="413" spans="1:11" x14ac:dyDescent="0.25">
      <c r="A413" s="3">
        <v>2024</v>
      </c>
      <c r="B413" s="4">
        <v>45471</v>
      </c>
      <c r="C413" s="3" t="s">
        <v>761</v>
      </c>
      <c r="D413" s="3">
        <v>1020</v>
      </c>
      <c r="E413" s="3" t="s">
        <v>762</v>
      </c>
      <c r="F413" s="3">
        <v>3624</v>
      </c>
      <c r="G413" s="3" t="s">
        <v>791</v>
      </c>
      <c r="H413" s="3" t="s">
        <v>795</v>
      </c>
      <c r="I413" s="3" t="s">
        <v>796</v>
      </c>
      <c r="J413" s="5">
        <v>11040000</v>
      </c>
      <c r="K413" s="3" t="s">
        <v>816</v>
      </c>
    </row>
    <row r="414" spans="1:11" x14ac:dyDescent="0.25">
      <c r="A414" s="3">
        <v>2024</v>
      </c>
      <c r="B414" s="4">
        <v>45471</v>
      </c>
      <c r="C414" s="3" t="s">
        <v>761</v>
      </c>
      <c r="D414" s="3">
        <v>1020</v>
      </c>
      <c r="E414" s="3" t="s">
        <v>762</v>
      </c>
      <c r="F414" s="3">
        <v>3624</v>
      </c>
      <c r="G414" s="3" t="s">
        <v>791</v>
      </c>
      <c r="H414" s="3" t="s">
        <v>797</v>
      </c>
      <c r="I414" s="3" t="s">
        <v>798</v>
      </c>
      <c r="J414" s="5">
        <v>44160000</v>
      </c>
      <c r="K414" s="3" t="s">
        <v>816</v>
      </c>
    </row>
    <row r="415" spans="1:11" x14ac:dyDescent="0.25">
      <c r="A415" s="3">
        <v>2024</v>
      </c>
      <c r="B415" s="4">
        <v>45474</v>
      </c>
      <c r="C415" s="3" t="s">
        <v>761</v>
      </c>
      <c r="D415" s="3">
        <v>1020</v>
      </c>
      <c r="E415" s="3" t="s">
        <v>762</v>
      </c>
      <c r="F415" s="3">
        <v>3624</v>
      </c>
      <c r="G415" s="3" t="s">
        <v>791</v>
      </c>
      <c r="H415" s="3" t="s">
        <v>766</v>
      </c>
      <c r="I415" s="3" t="s">
        <v>767</v>
      </c>
      <c r="J415" s="5">
        <v>7000000</v>
      </c>
      <c r="K415" s="3" t="s">
        <v>816</v>
      </c>
    </row>
    <row r="416" spans="1:11" x14ac:dyDescent="0.25">
      <c r="A416" s="3">
        <v>2024</v>
      </c>
      <c r="B416" s="4">
        <v>45627</v>
      </c>
      <c r="C416" s="3" t="s">
        <v>761</v>
      </c>
      <c r="D416" s="3">
        <v>1020</v>
      </c>
      <c r="E416" s="3" t="s">
        <v>762</v>
      </c>
      <c r="F416" s="3">
        <v>3624</v>
      </c>
      <c r="G416" s="3" t="s">
        <v>791</v>
      </c>
      <c r="H416" s="3" t="s">
        <v>799</v>
      </c>
      <c r="I416" s="3" t="s">
        <v>800</v>
      </c>
      <c r="J416" s="5">
        <v>6000000</v>
      </c>
      <c r="K416" s="3" t="s">
        <v>816</v>
      </c>
    </row>
    <row r="417" spans="1:11" x14ac:dyDescent="0.25">
      <c r="A417" s="3">
        <v>2024</v>
      </c>
      <c r="B417" s="4">
        <v>45628</v>
      </c>
      <c r="C417" s="3" t="s">
        <v>761</v>
      </c>
      <c r="D417" s="3">
        <v>1020</v>
      </c>
      <c r="E417" s="3" t="s">
        <v>762</v>
      </c>
      <c r="F417" s="3">
        <v>3624</v>
      </c>
      <c r="G417" s="3" t="s">
        <v>791</v>
      </c>
      <c r="H417" s="3" t="s">
        <v>766</v>
      </c>
      <c r="I417" s="3" t="s">
        <v>767</v>
      </c>
      <c r="J417" s="5">
        <v>2000000</v>
      </c>
      <c r="K417" s="3" t="s">
        <v>816</v>
      </c>
    </row>
    <row r="418" spans="1:11" x14ac:dyDescent="0.25">
      <c r="A418" s="3">
        <v>2024</v>
      </c>
      <c r="B418" s="4">
        <v>45468</v>
      </c>
      <c r="C418" s="3" t="s">
        <v>801</v>
      </c>
      <c r="D418" s="3">
        <v>1369</v>
      </c>
      <c r="E418" s="3" t="s">
        <v>802</v>
      </c>
      <c r="F418" s="3">
        <v>3572</v>
      </c>
      <c r="G418" s="3" t="s">
        <v>803</v>
      </c>
      <c r="H418" s="3" t="s">
        <v>804</v>
      </c>
      <c r="I418" s="3" t="s">
        <v>626</v>
      </c>
      <c r="J418" s="5">
        <v>11040000</v>
      </c>
      <c r="K418" s="3" t="s">
        <v>805</v>
      </c>
    </row>
    <row r="419" spans="1:11" x14ac:dyDescent="0.25">
      <c r="A419" s="3">
        <v>2024</v>
      </c>
      <c r="B419" s="4">
        <v>45468</v>
      </c>
      <c r="C419" s="3" t="s">
        <v>801</v>
      </c>
      <c r="D419" s="3">
        <v>1369</v>
      </c>
      <c r="E419" s="3" t="s">
        <v>802</v>
      </c>
      <c r="F419" s="3">
        <v>3572</v>
      </c>
      <c r="G419" s="3" t="s">
        <v>803</v>
      </c>
      <c r="H419" s="3" t="s">
        <v>806</v>
      </c>
      <c r="I419" s="3" t="s">
        <v>628</v>
      </c>
      <c r="J419" s="5">
        <v>32200000</v>
      </c>
      <c r="K419" s="3" t="s">
        <v>805</v>
      </c>
    </row>
    <row r="420" spans="1:11" x14ac:dyDescent="0.25">
      <c r="A420" s="3">
        <v>2024</v>
      </c>
      <c r="B420" s="4">
        <v>45468</v>
      </c>
      <c r="C420" s="3" t="s">
        <v>801</v>
      </c>
      <c r="D420" s="3">
        <v>1369</v>
      </c>
      <c r="E420" s="3" t="s">
        <v>802</v>
      </c>
      <c r="F420" s="3">
        <v>3572</v>
      </c>
      <c r="G420" s="3" t="s">
        <v>803</v>
      </c>
      <c r="H420" s="3" t="s">
        <v>807</v>
      </c>
      <c r="I420" s="3" t="s">
        <v>808</v>
      </c>
      <c r="J420" s="5">
        <v>33120000</v>
      </c>
      <c r="K420" s="3" t="s">
        <v>805</v>
      </c>
    </row>
    <row r="421" spans="1:11" x14ac:dyDescent="0.25">
      <c r="A421" s="3">
        <v>2024</v>
      </c>
      <c r="B421" s="4">
        <v>45471</v>
      </c>
      <c r="C421" s="3" t="s">
        <v>801</v>
      </c>
      <c r="D421" s="3">
        <v>1369</v>
      </c>
      <c r="E421" s="3" t="s">
        <v>802</v>
      </c>
      <c r="F421" s="3">
        <v>3572</v>
      </c>
      <c r="G421" s="3" t="s">
        <v>803</v>
      </c>
      <c r="H421" s="3" t="s">
        <v>809</v>
      </c>
      <c r="I421" s="3" t="s">
        <v>810</v>
      </c>
      <c r="J421" s="5">
        <v>920000</v>
      </c>
      <c r="K421" s="3" t="s">
        <v>805</v>
      </c>
    </row>
    <row r="422" spans="1:11" x14ac:dyDescent="0.25">
      <c r="A422" s="3">
        <v>2024</v>
      </c>
      <c r="B422" s="4">
        <v>45653</v>
      </c>
      <c r="C422" s="3" t="s">
        <v>801</v>
      </c>
      <c r="D422" s="3">
        <v>1369</v>
      </c>
      <c r="E422" s="3" t="s">
        <v>802</v>
      </c>
      <c r="F422" s="3">
        <v>3572</v>
      </c>
      <c r="G422" s="3" t="s">
        <v>803</v>
      </c>
      <c r="H422" s="3" t="s">
        <v>59</v>
      </c>
      <c r="I422" s="3" t="s">
        <v>111</v>
      </c>
      <c r="J422" s="5">
        <v>1000000</v>
      </c>
      <c r="K422" s="3" t="s">
        <v>805</v>
      </c>
    </row>
    <row r="423" spans="1:11" x14ac:dyDescent="0.25">
      <c r="A423" s="3">
        <v>2024</v>
      </c>
      <c r="B423" s="4">
        <v>45467</v>
      </c>
      <c r="C423" s="3" t="s">
        <v>811</v>
      </c>
      <c r="D423" s="3">
        <v>1872</v>
      </c>
      <c r="E423" s="3" t="s">
        <v>812</v>
      </c>
      <c r="F423" s="3">
        <v>3524</v>
      </c>
      <c r="G423" s="3" t="s">
        <v>813</v>
      </c>
      <c r="H423" s="3" t="s">
        <v>814</v>
      </c>
      <c r="I423" s="3" t="s">
        <v>815</v>
      </c>
      <c r="J423" s="5">
        <v>22080000</v>
      </c>
      <c r="K423" s="3" t="s">
        <v>816</v>
      </c>
    </row>
    <row r="424" spans="1:11" x14ac:dyDescent="0.25">
      <c r="A424" s="3">
        <v>2024</v>
      </c>
      <c r="B424" s="4">
        <v>45467</v>
      </c>
      <c r="C424" s="3" t="s">
        <v>811</v>
      </c>
      <c r="D424" s="3">
        <v>1872</v>
      </c>
      <c r="E424" s="3" t="s">
        <v>812</v>
      </c>
      <c r="F424" s="3">
        <v>3524</v>
      </c>
      <c r="G424" s="3" t="s">
        <v>813</v>
      </c>
      <c r="H424" s="3" t="s">
        <v>817</v>
      </c>
      <c r="I424" s="3" t="s">
        <v>818</v>
      </c>
      <c r="J424" s="5">
        <v>11040000</v>
      </c>
      <c r="K424" s="3" t="s">
        <v>816</v>
      </c>
    </row>
    <row r="425" spans="1:11" x14ac:dyDescent="0.25">
      <c r="A425" s="3">
        <v>2024</v>
      </c>
      <c r="B425" s="4">
        <v>45471</v>
      </c>
      <c r="C425" s="3" t="s">
        <v>811</v>
      </c>
      <c r="D425" s="3">
        <v>1872</v>
      </c>
      <c r="E425" s="3" t="s">
        <v>812</v>
      </c>
      <c r="F425" s="3">
        <v>3524</v>
      </c>
      <c r="G425" s="3" t="s">
        <v>813</v>
      </c>
      <c r="H425" s="3" t="s">
        <v>819</v>
      </c>
      <c r="I425" s="3" t="s">
        <v>820</v>
      </c>
      <c r="J425" s="5">
        <v>11040000</v>
      </c>
      <c r="K425" s="3" t="s">
        <v>816</v>
      </c>
    </row>
    <row r="426" spans="1:11" x14ac:dyDescent="0.25">
      <c r="A426" s="3">
        <v>2024</v>
      </c>
      <c r="B426" s="4">
        <v>45649</v>
      </c>
      <c r="C426" s="3" t="s">
        <v>811</v>
      </c>
      <c r="D426" s="3">
        <v>1872</v>
      </c>
      <c r="E426" s="3" t="s">
        <v>812</v>
      </c>
      <c r="F426" s="3">
        <v>3524</v>
      </c>
      <c r="G426" s="3" t="s">
        <v>813</v>
      </c>
      <c r="H426" s="3" t="s">
        <v>51</v>
      </c>
      <c r="I426" s="3" t="s">
        <v>821</v>
      </c>
      <c r="J426" s="5">
        <v>2000000</v>
      </c>
      <c r="K426" s="3" t="s">
        <v>816</v>
      </c>
    </row>
    <row r="427" spans="1:11" x14ac:dyDescent="0.25">
      <c r="A427" s="3">
        <v>2024</v>
      </c>
      <c r="B427" s="4">
        <v>45649</v>
      </c>
      <c r="C427" s="3" t="s">
        <v>811</v>
      </c>
      <c r="D427" s="3">
        <v>1872</v>
      </c>
      <c r="E427" s="3" t="s">
        <v>812</v>
      </c>
      <c r="F427" s="3">
        <v>3524</v>
      </c>
      <c r="G427" s="3" t="s">
        <v>813</v>
      </c>
      <c r="H427" s="3" t="s">
        <v>822</v>
      </c>
      <c r="I427" s="3" t="s">
        <v>823</v>
      </c>
      <c r="J427" s="5">
        <v>6000000</v>
      </c>
      <c r="K427" s="3" t="s">
        <v>816</v>
      </c>
    </row>
    <row r="428" spans="1:11" x14ac:dyDescent="0.25">
      <c r="A428" s="3">
        <v>2024</v>
      </c>
      <c r="B428" s="4">
        <v>45649</v>
      </c>
      <c r="C428" s="3" t="s">
        <v>811</v>
      </c>
      <c r="D428" s="3">
        <v>1872</v>
      </c>
      <c r="E428" s="3" t="s">
        <v>812</v>
      </c>
      <c r="F428" s="3">
        <v>3524</v>
      </c>
      <c r="G428" s="3" t="s">
        <v>813</v>
      </c>
      <c r="H428" s="3" t="s">
        <v>824</v>
      </c>
      <c r="I428" s="3" t="s">
        <v>825</v>
      </c>
      <c r="J428" s="5">
        <v>3500000</v>
      </c>
      <c r="K428" s="3" t="s">
        <v>816</v>
      </c>
    </row>
    <row r="429" spans="1:11" x14ac:dyDescent="0.25">
      <c r="A429" s="3">
        <v>2024</v>
      </c>
      <c r="B429" s="4">
        <v>45470</v>
      </c>
      <c r="C429" s="3" t="s">
        <v>826</v>
      </c>
      <c r="D429" s="3">
        <v>1908</v>
      </c>
      <c r="E429" s="3" t="s">
        <v>827</v>
      </c>
      <c r="F429" s="3">
        <v>3833</v>
      </c>
      <c r="G429" s="3" t="s">
        <v>1328</v>
      </c>
      <c r="H429" s="3" t="s">
        <v>828</v>
      </c>
      <c r="I429" s="3" t="s">
        <v>506</v>
      </c>
      <c r="J429" s="5">
        <v>7500000</v>
      </c>
      <c r="K429" s="3" t="s">
        <v>135</v>
      </c>
    </row>
    <row r="430" spans="1:11" x14ac:dyDescent="0.25">
      <c r="A430" s="3">
        <v>2024</v>
      </c>
      <c r="B430" s="4">
        <v>45315</v>
      </c>
      <c r="C430" s="3" t="s">
        <v>1169</v>
      </c>
      <c r="D430" s="3">
        <v>48</v>
      </c>
      <c r="E430" s="3" t="s">
        <v>1332</v>
      </c>
      <c r="F430" s="3">
        <v>2410</v>
      </c>
      <c r="G430" s="3" t="s">
        <v>1333</v>
      </c>
      <c r="H430" s="3" t="s">
        <v>1331</v>
      </c>
      <c r="I430" s="3" t="s">
        <v>1334</v>
      </c>
      <c r="J430" s="5">
        <v>920000</v>
      </c>
      <c r="K430" s="3" t="s">
        <v>135</v>
      </c>
    </row>
    <row r="431" spans="1:11" x14ac:dyDescent="0.25">
      <c r="A431" s="3">
        <v>2024</v>
      </c>
      <c r="B431" s="4">
        <v>45317</v>
      </c>
      <c r="C431" s="3" t="s">
        <v>1169</v>
      </c>
      <c r="D431" s="3">
        <v>48</v>
      </c>
      <c r="E431" s="3" t="s">
        <v>1332</v>
      </c>
      <c r="F431" s="3">
        <v>2410</v>
      </c>
      <c r="G431" s="3" t="s">
        <v>1333</v>
      </c>
      <c r="H431" s="3" t="s">
        <v>1335</v>
      </c>
      <c r="I431" s="3" t="s">
        <v>485</v>
      </c>
      <c r="J431" s="5">
        <v>5520000</v>
      </c>
      <c r="K431" s="3" t="s">
        <v>135</v>
      </c>
    </row>
    <row r="432" spans="1:11" x14ac:dyDescent="0.25">
      <c r="A432" s="3">
        <v>2024</v>
      </c>
      <c r="B432" s="4">
        <v>45464</v>
      </c>
      <c r="C432" s="3" t="s">
        <v>1169</v>
      </c>
      <c r="D432" s="3">
        <v>48</v>
      </c>
      <c r="E432" s="3" t="s">
        <v>1332</v>
      </c>
      <c r="F432" s="3">
        <v>2410</v>
      </c>
      <c r="G432" s="3" t="s">
        <v>1333</v>
      </c>
      <c r="H432" s="3" t="s">
        <v>1336</v>
      </c>
      <c r="I432" s="3" t="s">
        <v>1337</v>
      </c>
      <c r="J432" s="5">
        <v>11040000</v>
      </c>
      <c r="K432" s="3" t="s">
        <v>135</v>
      </c>
    </row>
    <row r="433" spans="1:11" x14ac:dyDescent="0.25">
      <c r="A433" s="3">
        <v>2024</v>
      </c>
      <c r="B433" s="4">
        <v>45468</v>
      </c>
      <c r="C433" s="3" t="s">
        <v>1169</v>
      </c>
      <c r="D433" s="3">
        <v>48</v>
      </c>
      <c r="E433" s="3" t="s">
        <v>1332</v>
      </c>
      <c r="F433" s="3">
        <v>2410</v>
      </c>
      <c r="G433" s="3" t="s">
        <v>1333</v>
      </c>
      <c r="H433" s="3" t="s">
        <v>1338</v>
      </c>
      <c r="I433" s="3" t="s">
        <v>1339</v>
      </c>
      <c r="J433" s="5">
        <v>11040000</v>
      </c>
      <c r="K433" s="3" t="s">
        <v>135</v>
      </c>
    </row>
    <row r="434" spans="1:11" x14ac:dyDescent="0.25">
      <c r="A434" s="3">
        <v>2024</v>
      </c>
      <c r="B434" s="4">
        <v>45468</v>
      </c>
      <c r="C434" s="3" t="s">
        <v>1169</v>
      </c>
      <c r="D434" s="3">
        <v>48</v>
      </c>
      <c r="E434" s="3" t="s">
        <v>1332</v>
      </c>
      <c r="F434" s="3">
        <v>2410</v>
      </c>
      <c r="G434" s="3" t="s">
        <v>1333</v>
      </c>
      <c r="H434" s="3" t="s">
        <v>1340</v>
      </c>
      <c r="I434" s="3" t="s">
        <v>722</v>
      </c>
      <c r="J434" s="5">
        <v>5520000</v>
      </c>
      <c r="K434" s="3" t="s">
        <v>135</v>
      </c>
    </row>
    <row r="435" spans="1:11" x14ac:dyDescent="0.25">
      <c r="A435" s="3">
        <v>2024</v>
      </c>
      <c r="B435" s="4">
        <v>45471</v>
      </c>
      <c r="C435" s="3" t="s">
        <v>1169</v>
      </c>
      <c r="D435" s="3">
        <v>48</v>
      </c>
      <c r="E435" s="3" t="s">
        <v>1332</v>
      </c>
      <c r="F435" s="3">
        <v>2410</v>
      </c>
      <c r="G435" s="3" t="s">
        <v>1333</v>
      </c>
      <c r="H435" s="3" t="s">
        <v>1341</v>
      </c>
      <c r="I435" s="3" t="s">
        <v>1342</v>
      </c>
      <c r="J435" s="5">
        <v>500000</v>
      </c>
      <c r="K435" s="3" t="s">
        <v>135</v>
      </c>
    </row>
    <row r="436" spans="1:11" x14ac:dyDescent="0.25">
      <c r="A436" s="3">
        <v>2024</v>
      </c>
      <c r="B436" s="4">
        <v>45471</v>
      </c>
      <c r="C436" s="3" t="s">
        <v>1169</v>
      </c>
      <c r="D436" s="3">
        <v>48</v>
      </c>
      <c r="E436" s="3" t="s">
        <v>1332</v>
      </c>
      <c r="F436" s="3">
        <v>2410</v>
      </c>
      <c r="G436" s="3" t="s">
        <v>1333</v>
      </c>
      <c r="H436" s="3" t="s">
        <v>1343</v>
      </c>
      <c r="I436" s="3" t="s">
        <v>268</v>
      </c>
      <c r="J436" s="5">
        <v>10500000</v>
      </c>
      <c r="K436" s="3" t="s">
        <v>135</v>
      </c>
    </row>
    <row r="437" spans="1:11" x14ac:dyDescent="0.25">
      <c r="A437" s="3">
        <v>2024</v>
      </c>
      <c r="B437" s="4">
        <v>45471</v>
      </c>
      <c r="C437" s="3" t="s">
        <v>1169</v>
      </c>
      <c r="D437" s="3">
        <v>48</v>
      </c>
      <c r="E437" s="3" t="s">
        <v>1332</v>
      </c>
      <c r="F437" s="3">
        <v>2410</v>
      </c>
      <c r="G437" s="3" t="s">
        <v>1333</v>
      </c>
      <c r="H437" s="3" t="s">
        <v>1344</v>
      </c>
      <c r="I437" s="3" t="s">
        <v>1345</v>
      </c>
      <c r="J437" s="5">
        <v>22080000</v>
      </c>
      <c r="K437" s="3" t="s">
        <v>135</v>
      </c>
    </row>
    <row r="438" spans="1:11" x14ac:dyDescent="0.25">
      <c r="A438" s="3">
        <v>2024</v>
      </c>
      <c r="B438" s="4">
        <v>45471</v>
      </c>
      <c r="C438" s="3" t="s">
        <v>1169</v>
      </c>
      <c r="D438" s="3">
        <v>48</v>
      </c>
      <c r="E438" s="3" t="s">
        <v>1332</v>
      </c>
      <c r="F438" s="3">
        <v>2410</v>
      </c>
      <c r="G438" s="3" t="s">
        <v>1333</v>
      </c>
      <c r="H438" s="3" t="s">
        <v>1346</v>
      </c>
      <c r="I438" s="3" t="s">
        <v>1347</v>
      </c>
      <c r="J438" s="5">
        <v>44160000</v>
      </c>
      <c r="K438" s="3" t="s">
        <v>135</v>
      </c>
    </row>
    <row r="439" spans="1:11" x14ac:dyDescent="0.25">
      <c r="A439" s="3">
        <v>2024</v>
      </c>
      <c r="B439" s="4">
        <v>45471</v>
      </c>
      <c r="C439" s="3" t="s">
        <v>1169</v>
      </c>
      <c r="D439" s="3">
        <v>48</v>
      </c>
      <c r="E439" s="3" t="s">
        <v>1332</v>
      </c>
      <c r="F439" s="3">
        <v>2410</v>
      </c>
      <c r="G439" s="3" t="s">
        <v>1333</v>
      </c>
      <c r="H439" s="3" t="s">
        <v>1348</v>
      </c>
      <c r="I439" s="3" t="s">
        <v>835</v>
      </c>
      <c r="J439" s="5">
        <v>1840000</v>
      </c>
      <c r="K439" s="3" t="s">
        <v>135</v>
      </c>
    </row>
    <row r="440" spans="1:11" x14ac:dyDescent="0.25">
      <c r="A440" s="3">
        <v>2024</v>
      </c>
      <c r="B440" s="4">
        <v>45471</v>
      </c>
      <c r="C440" s="3" t="s">
        <v>1169</v>
      </c>
      <c r="D440" s="3">
        <v>48</v>
      </c>
      <c r="E440" s="3" t="s">
        <v>1332</v>
      </c>
      <c r="F440" s="3">
        <v>2410</v>
      </c>
      <c r="G440" s="3" t="s">
        <v>1333</v>
      </c>
      <c r="H440" s="3" t="s">
        <v>1349</v>
      </c>
      <c r="I440" s="3" t="s">
        <v>1350</v>
      </c>
      <c r="J440" s="5">
        <v>11040000</v>
      </c>
      <c r="K440" s="3" t="s">
        <v>135</v>
      </c>
    </row>
    <row r="441" spans="1:11" x14ac:dyDescent="0.25">
      <c r="A441" s="3">
        <v>2024</v>
      </c>
      <c r="B441" s="4">
        <v>45583</v>
      </c>
      <c r="C441" s="3" t="s">
        <v>1169</v>
      </c>
      <c r="D441" s="3">
        <v>48</v>
      </c>
      <c r="E441" s="3" t="s">
        <v>1332</v>
      </c>
      <c r="F441" s="3">
        <v>2410</v>
      </c>
      <c r="G441" s="3" t="s">
        <v>1333</v>
      </c>
      <c r="H441" s="3" t="s">
        <v>1351</v>
      </c>
      <c r="I441" s="3" t="s">
        <v>1352</v>
      </c>
      <c r="J441" s="5">
        <v>12000000</v>
      </c>
      <c r="K441" s="3" t="s">
        <v>135</v>
      </c>
    </row>
    <row r="442" spans="1:11" x14ac:dyDescent="0.25">
      <c r="A442" s="3">
        <v>2024</v>
      </c>
      <c r="B442" s="4">
        <v>45456</v>
      </c>
      <c r="C442" s="3" t="s">
        <v>1024</v>
      </c>
      <c r="D442" s="3">
        <v>126</v>
      </c>
      <c r="E442" s="3" t="s">
        <v>1354</v>
      </c>
      <c r="F442" s="3">
        <v>3715</v>
      </c>
      <c r="G442" s="3" t="s">
        <v>1353</v>
      </c>
      <c r="H442" s="3" t="s">
        <v>1355</v>
      </c>
      <c r="I442" s="3" t="s">
        <v>1356</v>
      </c>
      <c r="J442" s="5">
        <v>5520000</v>
      </c>
      <c r="K442" s="3" t="s">
        <v>135</v>
      </c>
    </row>
    <row r="443" spans="1:11" x14ac:dyDescent="0.25">
      <c r="A443" s="3">
        <v>2024</v>
      </c>
      <c r="B443" s="4">
        <v>45471</v>
      </c>
      <c r="C443" s="3" t="s">
        <v>1024</v>
      </c>
      <c r="D443" s="3">
        <v>126</v>
      </c>
      <c r="E443" s="3" t="s">
        <v>1354</v>
      </c>
      <c r="F443" s="3">
        <v>3715</v>
      </c>
      <c r="G443" s="3" t="s">
        <v>1353</v>
      </c>
      <c r="H443" s="3" t="s">
        <v>1357</v>
      </c>
      <c r="I443" s="3" t="s">
        <v>1358</v>
      </c>
      <c r="J443" s="5">
        <v>11040000</v>
      </c>
      <c r="K443" s="3" t="s">
        <v>135</v>
      </c>
    </row>
    <row r="444" spans="1:11" x14ac:dyDescent="0.25">
      <c r="A444" s="3">
        <v>2024</v>
      </c>
      <c r="B444" s="4">
        <v>45471</v>
      </c>
      <c r="C444" s="3" t="s">
        <v>1024</v>
      </c>
      <c r="D444" s="3">
        <v>126</v>
      </c>
      <c r="E444" s="3" t="s">
        <v>1354</v>
      </c>
      <c r="F444" s="3">
        <v>3715</v>
      </c>
      <c r="G444" s="3" t="s">
        <v>1353</v>
      </c>
      <c r="H444" s="3" t="s">
        <v>1359</v>
      </c>
      <c r="I444" s="3" t="s">
        <v>251</v>
      </c>
      <c r="J444" s="5">
        <v>2900000</v>
      </c>
      <c r="K444" s="3" t="s">
        <v>135</v>
      </c>
    </row>
    <row r="445" spans="1:11" x14ac:dyDescent="0.25">
      <c r="A445" s="3">
        <v>2024</v>
      </c>
      <c r="B445" s="4">
        <v>45471</v>
      </c>
      <c r="C445" s="3" t="s">
        <v>1024</v>
      </c>
      <c r="D445" s="3">
        <v>126</v>
      </c>
      <c r="E445" s="3" t="s">
        <v>1354</v>
      </c>
      <c r="F445" s="3">
        <v>3715</v>
      </c>
      <c r="G445" s="3" t="s">
        <v>1353</v>
      </c>
      <c r="H445" s="3" t="s">
        <v>1360</v>
      </c>
      <c r="I445" s="3" t="s">
        <v>1361</v>
      </c>
      <c r="J445" s="5">
        <v>2760000</v>
      </c>
      <c r="K445" s="3" t="s">
        <v>135</v>
      </c>
    </row>
    <row r="446" spans="1:11" x14ac:dyDescent="0.25">
      <c r="A446" s="3">
        <v>2024</v>
      </c>
      <c r="B446" s="4">
        <v>45544</v>
      </c>
      <c r="C446" s="3" t="s">
        <v>966</v>
      </c>
      <c r="D446" s="3">
        <v>794</v>
      </c>
      <c r="E446" s="3" t="s">
        <v>1362</v>
      </c>
      <c r="F446" s="3">
        <v>2230</v>
      </c>
      <c r="G446" s="3" t="s">
        <v>967</v>
      </c>
      <c r="H446" s="3" t="s">
        <v>1363</v>
      </c>
      <c r="I446" s="3" t="s">
        <v>621</v>
      </c>
      <c r="J446" s="5">
        <v>14160000</v>
      </c>
      <c r="K446" s="3" t="s">
        <v>135</v>
      </c>
    </row>
    <row r="447" spans="1:11" x14ac:dyDescent="0.25">
      <c r="A447" s="3">
        <v>2024</v>
      </c>
      <c r="B447" s="4">
        <v>45539</v>
      </c>
      <c r="C447" s="3" t="s">
        <v>966</v>
      </c>
      <c r="D447" s="3">
        <v>794</v>
      </c>
      <c r="E447" s="3" t="s">
        <v>1362</v>
      </c>
      <c r="F447" s="3">
        <v>2230</v>
      </c>
      <c r="G447" s="3" t="s">
        <v>967</v>
      </c>
      <c r="H447" s="3" t="s">
        <v>1364</v>
      </c>
      <c r="I447" s="3" t="s">
        <v>1385</v>
      </c>
      <c r="J447" s="5">
        <v>165600000</v>
      </c>
      <c r="K447" s="3" t="s">
        <v>135</v>
      </c>
    </row>
    <row r="448" spans="1:11" x14ac:dyDescent="0.25">
      <c r="A448" s="3">
        <v>2024</v>
      </c>
      <c r="B448" s="4">
        <v>45471</v>
      </c>
      <c r="C448" s="3" t="s">
        <v>966</v>
      </c>
      <c r="D448" s="3">
        <v>794</v>
      </c>
      <c r="E448" s="3" t="s">
        <v>1362</v>
      </c>
      <c r="F448" s="3">
        <v>2230</v>
      </c>
      <c r="G448" s="3" t="s">
        <v>967</v>
      </c>
      <c r="H448" s="3" t="s">
        <v>507</v>
      </c>
      <c r="I448" s="3" t="s">
        <v>1386</v>
      </c>
      <c r="J448" s="5">
        <v>23000000</v>
      </c>
      <c r="K448" s="3" t="s">
        <v>135</v>
      </c>
    </row>
    <row r="449" spans="1:11" x14ac:dyDescent="0.25">
      <c r="A449" s="3">
        <v>2024</v>
      </c>
      <c r="B449" s="4">
        <v>45471</v>
      </c>
      <c r="C449" s="3" t="s">
        <v>966</v>
      </c>
      <c r="D449" s="3">
        <v>794</v>
      </c>
      <c r="E449" s="3" t="s">
        <v>1362</v>
      </c>
      <c r="F449" s="3">
        <v>2230</v>
      </c>
      <c r="G449" s="3" t="s">
        <v>967</v>
      </c>
      <c r="H449" s="3" t="s">
        <v>1365</v>
      </c>
      <c r="I449" s="3" t="s">
        <v>1387</v>
      </c>
      <c r="J449" s="5">
        <v>11040000</v>
      </c>
      <c r="K449" s="3" t="s">
        <v>135</v>
      </c>
    </row>
    <row r="450" spans="1:11" x14ac:dyDescent="0.25">
      <c r="A450" s="3">
        <v>2024</v>
      </c>
      <c r="B450" s="4">
        <v>45471</v>
      </c>
      <c r="C450" s="3" t="s">
        <v>966</v>
      </c>
      <c r="D450" s="3">
        <v>794</v>
      </c>
      <c r="E450" s="3" t="s">
        <v>1362</v>
      </c>
      <c r="F450" s="3">
        <v>2230</v>
      </c>
      <c r="G450" s="3" t="s">
        <v>967</v>
      </c>
      <c r="H450" s="3" t="s">
        <v>1366</v>
      </c>
      <c r="I450" s="3" t="s">
        <v>151</v>
      </c>
      <c r="J450" s="5">
        <v>79488000</v>
      </c>
      <c r="K450" s="3" t="s">
        <v>135</v>
      </c>
    </row>
    <row r="451" spans="1:11" x14ac:dyDescent="0.25">
      <c r="A451" s="3">
        <v>2024</v>
      </c>
      <c r="B451" s="4">
        <v>45471</v>
      </c>
      <c r="C451" s="3" t="s">
        <v>966</v>
      </c>
      <c r="D451" s="3">
        <v>794</v>
      </c>
      <c r="E451" s="3" t="s">
        <v>1362</v>
      </c>
      <c r="F451" s="3">
        <v>2230</v>
      </c>
      <c r="G451" s="3" t="s">
        <v>967</v>
      </c>
      <c r="H451" s="3" t="s">
        <v>1367</v>
      </c>
      <c r="I451" s="3" t="s">
        <v>1388</v>
      </c>
      <c r="J451" s="5">
        <v>11040000</v>
      </c>
      <c r="K451" s="3" t="s">
        <v>135</v>
      </c>
    </row>
    <row r="452" spans="1:11" x14ac:dyDescent="0.25">
      <c r="A452" s="3">
        <v>2024</v>
      </c>
      <c r="B452" s="4">
        <v>45471</v>
      </c>
      <c r="C452" s="3" t="s">
        <v>966</v>
      </c>
      <c r="D452" s="3">
        <v>794</v>
      </c>
      <c r="E452" s="3" t="s">
        <v>1362</v>
      </c>
      <c r="F452" s="3">
        <v>2230</v>
      </c>
      <c r="G452" s="3" t="s">
        <v>967</v>
      </c>
      <c r="H452" s="3" t="s">
        <v>1368</v>
      </c>
      <c r="I452" s="3" t="s">
        <v>1389</v>
      </c>
      <c r="J452" s="5">
        <v>11040000</v>
      </c>
      <c r="K452" s="3" t="s">
        <v>135</v>
      </c>
    </row>
    <row r="453" spans="1:11" x14ac:dyDescent="0.25">
      <c r="A453" s="3">
        <v>2024</v>
      </c>
      <c r="B453" s="4">
        <v>45471</v>
      </c>
      <c r="C453" s="3" t="s">
        <v>966</v>
      </c>
      <c r="D453" s="3">
        <v>794</v>
      </c>
      <c r="E453" s="3" t="s">
        <v>1362</v>
      </c>
      <c r="F453" s="3">
        <v>2230</v>
      </c>
      <c r="G453" s="3" t="s">
        <v>967</v>
      </c>
      <c r="H453" s="3" t="s">
        <v>1369</v>
      </c>
      <c r="I453" s="3" t="s">
        <v>1390</v>
      </c>
      <c r="J453" s="5">
        <v>110400000</v>
      </c>
      <c r="K453" s="3" t="s">
        <v>135</v>
      </c>
    </row>
    <row r="454" spans="1:11" x14ac:dyDescent="0.25">
      <c r="A454" s="3">
        <v>2024</v>
      </c>
      <c r="B454" s="4">
        <v>45471</v>
      </c>
      <c r="C454" s="3" t="s">
        <v>966</v>
      </c>
      <c r="D454" s="3">
        <v>794</v>
      </c>
      <c r="E454" s="3" t="s">
        <v>1362</v>
      </c>
      <c r="F454" s="3">
        <v>2230</v>
      </c>
      <c r="G454" s="3" t="s">
        <v>967</v>
      </c>
      <c r="H454" s="3" t="s">
        <v>1370</v>
      </c>
      <c r="I454" s="3" t="s">
        <v>1391</v>
      </c>
      <c r="J454" s="5">
        <v>33120000</v>
      </c>
      <c r="K454" s="3" t="s">
        <v>135</v>
      </c>
    </row>
    <row r="455" spans="1:11" x14ac:dyDescent="0.25">
      <c r="A455" s="3">
        <v>2024</v>
      </c>
      <c r="B455" s="4">
        <v>45471</v>
      </c>
      <c r="C455" s="3" t="s">
        <v>966</v>
      </c>
      <c r="D455" s="3">
        <v>794</v>
      </c>
      <c r="E455" s="3" t="s">
        <v>1362</v>
      </c>
      <c r="F455" s="3">
        <v>2230</v>
      </c>
      <c r="G455" s="3" t="s">
        <v>967</v>
      </c>
      <c r="H455" s="3" t="s">
        <v>1371</v>
      </c>
      <c r="I455" s="3" t="s">
        <v>1392</v>
      </c>
      <c r="J455" s="5">
        <v>11040000</v>
      </c>
      <c r="K455" s="3" t="s">
        <v>135</v>
      </c>
    </row>
    <row r="456" spans="1:11" x14ac:dyDescent="0.25">
      <c r="A456" s="3">
        <v>2024</v>
      </c>
      <c r="B456" s="4">
        <v>45471</v>
      </c>
      <c r="C456" s="3" t="s">
        <v>966</v>
      </c>
      <c r="D456" s="3">
        <v>794</v>
      </c>
      <c r="E456" s="3" t="s">
        <v>1362</v>
      </c>
      <c r="F456" s="3">
        <v>2230</v>
      </c>
      <c r="G456" s="3" t="s">
        <v>967</v>
      </c>
      <c r="H456" s="3" t="s">
        <v>1372</v>
      </c>
      <c r="I456" s="3" t="s">
        <v>647</v>
      </c>
      <c r="J456" s="5">
        <v>41480000</v>
      </c>
      <c r="K456" s="3" t="s">
        <v>135</v>
      </c>
    </row>
    <row r="457" spans="1:11" x14ac:dyDescent="0.25">
      <c r="A457" s="3">
        <v>2024</v>
      </c>
      <c r="B457" s="4">
        <v>45471</v>
      </c>
      <c r="C457" s="3" t="s">
        <v>966</v>
      </c>
      <c r="D457" s="3">
        <v>794</v>
      </c>
      <c r="E457" s="3" t="s">
        <v>1362</v>
      </c>
      <c r="F457" s="3">
        <v>2230</v>
      </c>
      <c r="G457" s="3" t="s">
        <v>967</v>
      </c>
      <c r="H457" s="3" t="s">
        <v>1373</v>
      </c>
      <c r="I457" s="3" t="s">
        <v>588</v>
      </c>
      <c r="J457" s="5">
        <v>85560000</v>
      </c>
      <c r="K457" s="3" t="s">
        <v>135</v>
      </c>
    </row>
    <row r="458" spans="1:11" x14ac:dyDescent="0.25">
      <c r="A458" s="3">
        <v>2024</v>
      </c>
      <c r="B458" s="4">
        <v>45470</v>
      </c>
      <c r="C458" s="3" t="s">
        <v>966</v>
      </c>
      <c r="D458" s="3">
        <v>794</v>
      </c>
      <c r="E458" s="3" t="s">
        <v>1362</v>
      </c>
      <c r="F458" s="3">
        <v>2230</v>
      </c>
      <c r="G458" s="3" t="s">
        <v>967</v>
      </c>
      <c r="H458" s="3" t="s">
        <v>1374</v>
      </c>
      <c r="I458" s="3" t="s">
        <v>1393</v>
      </c>
      <c r="J458" s="5">
        <v>11040000</v>
      </c>
      <c r="K458" s="3" t="s">
        <v>135</v>
      </c>
    </row>
    <row r="459" spans="1:11" x14ac:dyDescent="0.25">
      <c r="A459" s="3">
        <v>2024</v>
      </c>
      <c r="B459" s="4">
        <v>45469</v>
      </c>
      <c r="C459" s="3" t="s">
        <v>966</v>
      </c>
      <c r="D459" s="3">
        <v>794</v>
      </c>
      <c r="E459" s="3" t="s">
        <v>1362</v>
      </c>
      <c r="F459" s="3">
        <v>2230</v>
      </c>
      <c r="G459" s="3" t="s">
        <v>967</v>
      </c>
      <c r="H459" s="3" t="s">
        <v>1375</v>
      </c>
      <c r="I459" s="3" t="s">
        <v>1394</v>
      </c>
      <c r="J459" s="5">
        <v>44160000</v>
      </c>
      <c r="K459" s="3" t="s">
        <v>135</v>
      </c>
    </row>
    <row r="460" spans="1:11" x14ac:dyDescent="0.25">
      <c r="A460" s="3">
        <v>2024</v>
      </c>
      <c r="B460" s="4">
        <v>45469</v>
      </c>
      <c r="C460" s="3" t="s">
        <v>966</v>
      </c>
      <c r="D460" s="3">
        <v>794</v>
      </c>
      <c r="E460" s="3" t="s">
        <v>1362</v>
      </c>
      <c r="F460" s="3">
        <v>2230</v>
      </c>
      <c r="G460" s="3" t="s">
        <v>967</v>
      </c>
      <c r="H460" s="3" t="s">
        <v>1376</v>
      </c>
      <c r="I460" s="3" t="s">
        <v>1395</v>
      </c>
      <c r="J460" s="5">
        <v>11040000</v>
      </c>
      <c r="K460" s="3" t="s">
        <v>135</v>
      </c>
    </row>
    <row r="461" spans="1:11" x14ac:dyDescent="0.25">
      <c r="A461" s="3">
        <v>2024</v>
      </c>
      <c r="B461" s="4">
        <v>45462</v>
      </c>
      <c r="C461" s="3" t="s">
        <v>966</v>
      </c>
      <c r="D461" s="3">
        <v>794</v>
      </c>
      <c r="E461" s="3" t="s">
        <v>1362</v>
      </c>
      <c r="F461" s="3">
        <v>2230</v>
      </c>
      <c r="G461" s="3" t="s">
        <v>967</v>
      </c>
      <c r="H461" s="3" t="s">
        <v>1377</v>
      </c>
      <c r="I461" s="3" t="s">
        <v>1396</v>
      </c>
      <c r="J461" s="5">
        <v>11040000</v>
      </c>
      <c r="K461" s="3" t="s">
        <v>135</v>
      </c>
    </row>
    <row r="462" spans="1:11" x14ac:dyDescent="0.25">
      <c r="A462" s="3">
        <v>2024</v>
      </c>
      <c r="B462" s="4">
        <v>45461</v>
      </c>
      <c r="C462" s="3" t="s">
        <v>966</v>
      </c>
      <c r="D462" s="3">
        <v>794</v>
      </c>
      <c r="E462" s="3" t="s">
        <v>1362</v>
      </c>
      <c r="F462" s="3">
        <v>2230</v>
      </c>
      <c r="G462" s="3" t="s">
        <v>967</v>
      </c>
      <c r="H462" s="3" t="s">
        <v>1378</v>
      </c>
      <c r="I462" s="3" t="s">
        <v>1397</v>
      </c>
      <c r="J462" s="5">
        <v>11040000</v>
      </c>
      <c r="K462" s="3" t="s">
        <v>135</v>
      </c>
    </row>
    <row r="463" spans="1:11" x14ac:dyDescent="0.25">
      <c r="A463" s="3">
        <v>2024</v>
      </c>
      <c r="B463" s="4">
        <v>45461</v>
      </c>
      <c r="C463" s="3" t="s">
        <v>966</v>
      </c>
      <c r="D463" s="3">
        <v>794</v>
      </c>
      <c r="E463" s="3" t="s">
        <v>1362</v>
      </c>
      <c r="F463" s="3">
        <v>2230</v>
      </c>
      <c r="G463" s="3" t="s">
        <v>967</v>
      </c>
      <c r="H463" s="3" t="s">
        <v>1379</v>
      </c>
      <c r="I463" s="3" t="s">
        <v>1398</v>
      </c>
      <c r="J463" s="5">
        <v>33120000</v>
      </c>
      <c r="K463" s="3" t="s">
        <v>135</v>
      </c>
    </row>
    <row r="464" spans="1:11" x14ac:dyDescent="0.25">
      <c r="A464" s="3">
        <v>2024</v>
      </c>
      <c r="B464" s="4">
        <v>45460</v>
      </c>
      <c r="C464" s="3" t="s">
        <v>966</v>
      </c>
      <c r="D464" s="3">
        <v>794</v>
      </c>
      <c r="E464" s="3" t="s">
        <v>1362</v>
      </c>
      <c r="F464" s="3">
        <v>2230</v>
      </c>
      <c r="G464" s="3" t="s">
        <v>967</v>
      </c>
      <c r="H464" s="3" t="s">
        <v>1380</v>
      </c>
      <c r="I464" s="3" t="s">
        <v>1399</v>
      </c>
      <c r="J464" s="5">
        <v>11040000</v>
      </c>
      <c r="K464" s="3" t="s">
        <v>135</v>
      </c>
    </row>
    <row r="465" spans="1:11" x14ac:dyDescent="0.25">
      <c r="A465" s="3">
        <v>2024</v>
      </c>
      <c r="B465" s="4">
        <v>45460</v>
      </c>
      <c r="C465" s="3" t="s">
        <v>966</v>
      </c>
      <c r="D465" s="3">
        <v>794</v>
      </c>
      <c r="E465" s="3" t="s">
        <v>1362</v>
      </c>
      <c r="F465" s="3">
        <v>2230</v>
      </c>
      <c r="G465" s="3" t="s">
        <v>967</v>
      </c>
      <c r="H465" s="3" t="s">
        <v>1381</v>
      </c>
      <c r="I465" s="3" t="s">
        <v>1400</v>
      </c>
      <c r="J465" s="5">
        <v>11040000</v>
      </c>
      <c r="K465" s="3" t="s">
        <v>135</v>
      </c>
    </row>
    <row r="466" spans="1:11" x14ac:dyDescent="0.25">
      <c r="A466" s="3">
        <v>2024</v>
      </c>
      <c r="B466" s="4">
        <v>45460</v>
      </c>
      <c r="C466" s="3" t="s">
        <v>966</v>
      </c>
      <c r="D466" s="3">
        <v>794</v>
      </c>
      <c r="E466" s="3" t="s">
        <v>1362</v>
      </c>
      <c r="F466" s="3">
        <v>2230</v>
      </c>
      <c r="G466" s="3" t="s">
        <v>967</v>
      </c>
      <c r="H466" s="3" t="s">
        <v>1382</v>
      </c>
      <c r="I466" s="3" t="s">
        <v>1401</v>
      </c>
      <c r="J466" s="5">
        <v>11040000</v>
      </c>
      <c r="K466" s="3" t="s">
        <v>135</v>
      </c>
    </row>
    <row r="467" spans="1:11" x14ac:dyDescent="0.25">
      <c r="A467" s="3">
        <v>2024</v>
      </c>
      <c r="B467" s="4">
        <v>45322</v>
      </c>
      <c r="C467" s="3" t="s">
        <v>966</v>
      </c>
      <c r="D467" s="3">
        <v>794</v>
      </c>
      <c r="E467" s="3" t="s">
        <v>1362</v>
      </c>
      <c r="F467" s="3">
        <v>2230</v>
      </c>
      <c r="G467" s="3" t="s">
        <v>967</v>
      </c>
      <c r="H467" s="3" t="s">
        <v>1383</v>
      </c>
      <c r="I467" s="3" t="s">
        <v>1402</v>
      </c>
      <c r="J467" s="5">
        <v>66240000</v>
      </c>
      <c r="K467" s="3" t="s">
        <v>135</v>
      </c>
    </row>
    <row r="468" spans="1:11" x14ac:dyDescent="0.25">
      <c r="A468" s="3">
        <v>2024</v>
      </c>
      <c r="B468" s="4">
        <v>45322</v>
      </c>
      <c r="C468" s="3" t="s">
        <v>966</v>
      </c>
      <c r="D468" s="3">
        <v>794</v>
      </c>
      <c r="E468" s="3" t="s">
        <v>1362</v>
      </c>
      <c r="F468" s="3">
        <v>2230</v>
      </c>
      <c r="G468" s="3" t="s">
        <v>967</v>
      </c>
      <c r="H468" s="3" t="s">
        <v>1384</v>
      </c>
      <c r="I468" s="3" t="s">
        <v>1403</v>
      </c>
      <c r="J468" s="5">
        <v>7360000</v>
      </c>
      <c r="K468" s="3" t="s">
        <v>135</v>
      </c>
    </row>
    <row r="469" spans="1:11" x14ac:dyDescent="0.25">
      <c r="A469" s="3">
        <v>2024</v>
      </c>
      <c r="B469" s="4">
        <v>45471</v>
      </c>
      <c r="C469" s="3" t="s">
        <v>1404</v>
      </c>
      <c r="D469" s="3">
        <v>791</v>
      </c>
      <c r="E469" s="3" t="s">
        <v>1408</v>
      </c>
      <c r="F469" s="3">
        <v>2373</v>
      </c>
      <c r="G469" s="3" t="s">
        <v>1405</v>
      </c>
      <c r="H469" s="3" t="s">
        <v>1406</v>
      </c>
      <c r="I469" s="3" t="s">
        <v>1407</v>
      </c>
      <c r="J469" s="5">
        <v>11040000</v>
      </c>
      <c r="K469" s="3" t="s">
        <v>135</v>
      </c>
    </row>
    <row r="470" spans="1:11" x14ac:dyDescent="0.25">
      <c r="A470" s="3">
        <v>2024</v>
      </c>
      <c r="B470" s="4">
        <v>45458</v>
      </c>
      <c r="C470" s="3" t="s">
        <v>1004</v>
      </c>
      <c r="D470" s="3">
        <v>440</v>
      </c>
      <c r="E470" s="3" t="s">
        <v>1409</v>
      </c>
      <c r="F470" s="3">
        <v>2640</v>
      </c>
      <c r="G470" s="3" t="s">
        <v>1213</v>
      </c>
      <c r="H470" s="3" t="s">
        <v>1410</v>
      </c>
      <c r="I470" s="3" t="s">
        <v>1411</v>
      </c>
      <c r="J470" s="5">
        <v>1200000</v>
      </c>
      <c r="K470" s="3" t="s">
        <v>816</v>
      </c>
    </row>
    <row r="471" spans="1:11" x14ac:dyDescent="0.25">
      <c r="A471" s="3">
        <v>2024</v>
      </c>
      <c r="B471" s="4">
        <v>45468</v>
      </c>
      <c r="C471" s="3" t="s">
        <v>1004</v>
      </c>
      <c r="D471" s="3">
        <v>440</v>
      </c>
      <c r="E471" s="3" t="s">
        <v>1409</v>
      </c>
      <c r="F471" s="3">
        <v>2640</v>
      </c>
      <c r="G471" s="3" t="s">
        <v>1213</v>
      </c>
      <c r="H471" s="3" t="s">
        <v>1412</v>
      </c>
      <c r="I471" s="3" t="s">
        <v>1413</v>
      </c>
      <c r="J471" s="5">
        <v>11040000</v>
      </c>
      <c r="K471" s="3" t="s">
        <v>816</v>
      </c>
    </row>
    <row r="472" spans="1:11" x14ac:dyDescent="0.25">
      <c r="A472" s="3">
        <v>2024</v>
      </c>
      <c r="B472" s="4">
        <v>45468</v>
      </c>
      <c r="C472" s="3" t="s">
        <v>1004</v>
      </c>
      <c r="D472" s="3">
        <v>440</v>
      </c>
      <c r="E472" s="3" t="s">
        <v>1409</v>
      </c>
      <c r="F472" s="3">
        <v>2640</v>
      </c>
      <c r="G472" s="3" t="s">
        <v>1213</v>
      </c>
      <c r="H472" s="3" t="s">
        <v>1414</v>
      </c>
      <c r="I472" s="3" t="s">
        <v>1415</v>
      </c>
      <c r="J472" s="5">
        <v>11040000</v>
      </c>
      <c r="K472" s="3" t="s">
        <v>816</v>
      </c>
    </row>
    <row r="473" spans="1:11" x14ac:dyDescent="0.25">
      <c r="A473" s="3">
        <v>2024</v>
      </c>
      <c r="B473" s="4">
        <v>45471</v>
      </c>
      <c r="C473" s="3" t="s">
        <v>1004</v>
      </c>
      <c r="D473" s="3">
        <v>440</v>
      </c>
      <c r="E473" s="3" t="s">
        <v>1409</v>
      </c>
      <c r="F473" s="3">
        <v>2640</v>
      </c>
      <c r="G473" s="3" t="s">
        <v>1213</v>
      </c>
      <c r="H473" s="3" t="s">
        <v>1416</v>
      </c>
      <c r="I473" s="3" t="s">
        <v>1417</v>
      </c>
      <c r="J473" s="5">
        <v>11040000</v>
      </c>
      <c r="K473" s="3" t="s">
        <v>816</v>
      </c>
    </row>
    <row r="474" spans="1:11" x14ac:dyDescent="0.25">
      <c r="A474" s="3">
        <v>2024</v>
      </c>
      <c r="B474" s="4">
        <v>45473</v>
      </c>
      <c r="C474" s="3" t="s">
        <v>1004</v>
      </c>
      <c r="D474" s="3">
        <v>440</v>
      </c>
      <c r="E474" s="3" t="s">
        <v>1409</v>
      </c>
      <c r="F474" s="3">
        <v>2640</v>
      </c>
      <c r="G474" s="3" t="s">
        <v>1213</v>
      </c>
      <c r="H474" s="3" t="s">
        <v>1418</v>
      </c>
      <c r="I474" s="3" t="s">
        <v>1419</v>
      </c>
      <c r="J474" s="5">
        <v>66640000</v>
      </c>
      <c r="K474" s="3" t="s">
        <v>816</v>
      </c>
    </row>
    <row r="475" spans="1:11" x14ac:dyDescent="0.25">
      <c r="A475" s="3">
        <v>2024</v>
      </c>
      <c r="B475" s="4">
        <v>45649</v>
      </c>
      <c r="C475" s="3" t="s">
        <v>1004</v>
      </c>
      <c r="D475" s="3">
        <v>440</v>
      </c>
      <c r="E475" s="3" t="s">
        <v>1409</v>
      </c>
      <c r="F475" s="3">
        <v>2640</v>
      </c>
      <c r="G475" s="3" t="s">
        <v>1213</v>
      </c>
      <c r="H475" s="3" t="s">
        <v>1420</v>
      </c>
      <c r="I475" s="3" t="s">
        <v>1421</v>
      </c>
      <c r="J475" s="5">
        <v>12000000</v>
      </c>
      <c r="K475" s="3" t="s">
        <v>816</v>
      </c>
    </row>
    <row r="476" spans="1:11" x14ac:dyDescent="0.25">
      <c r="A476" s="3">
        <v>2024</v>
      </c>
      <c r="B476" s="4">
        <v>45635</v>
      </c>
      <c r="C476" s="3" t="s">
        <v>1004</v>
      </c>
      <c r="D476" s="3">
        <v>440</v>
      </c>
      <c r="E476" s="3" t="s">
        <v>1409</v>
      </c>
      <c r="F476" s="3">
        <v>2640</v>
      </c>
      <c r="G476" s="3" t="s">
        <v>1213</v>
      </c>
      <c r="H476" s="3" t="s">
        <v>1422</v>
      </c>
      <c r="I476" s="3" t="s">
        <v>1423</v>
      </c>
      <c r="J476" s="5">
        <v>450000</v>
      </c>
      <c r="K476" s="3" t="s">
        <v>816</v>
      </c>
    </row>
  </sheetData>
  <autoFilter ref="A1:L429"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5E6A-BA66-4DA2-AE02-BF048284D3CD}">
  <dimension ref="A1:BL125"/>
  <sheetViews>
    <sheetView zoomScale="85" zoomScaleNormal="85" workbookViewId="0">
      <pane ySplit="1" topLeftCell="A73" activePane="bottomLeft" state="frozen"/>
      <selection pane="bottomLeft" activeCell="D73" sqref="D73"/>
    </sheetView>
  </sheetViews>
  <sheetFormatPr baseColWidth="10" defaultColWidth="14" defaultRowHeight="11.25" x14ac:dyDescent="0.25"/>
  <cols>
    <col min="1" max="2" width="5.85546875" style="13" customWidth="1"/>
    <col min="3" max="3" width="8" style="13" customWidth="1"/>
    <col min="4" max="4" width="49.28515625" style="13" customWidth="1"/>
    <col min="5" max="6" width="14.140625" style="13" customWidth="1"/>
    <col min="7" max="10" width="14.42578125" style="13" customWidth="1"/>
    <col min="11" max="11" width="38.5703125" style="13" customWidth="1"/>
    <col min="12" max="12" width="20.140625" style="13" customWidth="1"/>
    <col min="13" max="13" width="11.140625" style="13" customWidth="1"/>
    <col min="14" max="14" width="11.42578125" style="13" customWidth="1"/>
    <col min="15" max="15" width="18.28515625" style="13" customWidth="1"/>
    <col min="16" max="18" width="20.7109375" style="13" customWidth="1"/>
    <col min="19" max="19" width="27.140625" style="13" customWidth="1"/>
    <col min="20" max="20" width="25.140625" style="13" customWidth="1"/>
    <col min="21" max="22" width="11.42578125" style="13" customWidth="1"/>
    <col min="23" max="23" width="25" style="13" customWidth="1"/>
    <col min="24" max="24" width="34.28515625" style="13" customWidth="1"/>
    <col min="25" max="25" width="14" style="13" customWidth="1"/>
    <col min="26" max="32" width="16.140625" style="13" customWidth="1"/>
    <col min="33" max="33" width="16.140625" style="25" customWidth="1"/>
    <col min="34" max="35" width="19.140625" style="25" customWidth="1"/>
    <col min="36" max="36" width="15" style="27" customWidth="1"/>
    <col min="37" max="39" width="11.140625" style="27" customWidth="1"/>
    <col min="40" max="43" width="19.140625" style="27" customWidth="1"/>
    <col min="44" max="44" width="19.140625" style="13" customWidth="1"/>
    <col min="45" max="46" width="16.140625" style="13" customWidth="1"/>
    <col min="47" max="62" width="14" style="13" customWidth="1"/>
    <col min="63" max="16384" width="14" style="13"/>
  </cols>
  <sheetData>
    <row r="1" spans="1:63" s="8" customFormat="1" ht="35.25" customHeight="1" x14ac:dyDescent="0.25">
      <c r="A1" s="6" t="s">
        <v>892</v>
      </c>
      <c r="B1" s="6" t="s">
        <v>1326</v>
      </c>
      <c r="C1" s="6" t="s">
        <v>893</v>
      </c>
      <c r="D1" s="6" t="s">
        <v>894</v>
      </c>
      <c r="E1" s="6" t="s">
        <v>895</v>
      </c>
      <c r="F1" s="6" t="s">
        <v>896</v>
      </c>
      <c r="G1" s="6" t="s">
        <v>897</v>
      </c>
      <c r="H1" s="7" t="s">
        <v>898</v>
      </c>
      <c r="I1" s="7" t="s">
        <v>899</v>
      </c>
      <c r="J1" s="7" t="s">
        <v>900</v>
      </c>
      <c r="K1" s="6" t="s">
        <v>901</v>
      </c>
      <c r="L1" s="6" t="s">
        <v>902</v>
      </c>
      <c r="M1" s="6" t="s">
        <v>903</v>
      </c>
      <c r="N1" s="6" t="s">
        <v>904</v>
      </c>
      <c r="O1" s="6" t="s">
        <v>905</v>
      </c>
      <c r="P1" s="6" t="s">
        <v>906</v>
      </c>
      <c r="Q1" s="6" t="s">
        <v>907</v>
      </c>
      <c r="R1" s="6" t="s">
        <v>908</v>
      </c>
      <c r="S1" s="8" t="s">
        <v>909</v>
      </c>
      <c r="T1" s="8" t="s">
        <v>910</v>
      </c>
      <c r="U1" s="8" t="s">
        <v>911</v>
      </c>
      <c r="V1" s="8" t="s">
        <v>912</v>
      </c>
      <c r="W1" s="8" t="s">
        <v>913</v>
      </c>
      <c r="X1" s="8" t="s">
        <v>914</v>
      </c>
      <c r="Y1" s="8" t="s">
        <v>915</v>
      </c>
      <c r="Z1" s="8" t="s">
        <v>916</v>
      </c>
      <c r="AA1" s="8" t="s">
        <v>917</v>
      </c>
      <c r="AB1" s="8" t="s">
        <v>918</v>
      </c>
      <c r="AC1" s="8" t="s">
        <v>919</v>
      </c>
      <c r="AD1" s="8" t="s">
        <v>920</v>
      </c>
      <c r="AE1" s="8" t="s">
        <v>921</v>
      </c>
      <c r="AF1" s="8" t="s">
        <v>922</v>
      </c>
      <c r="AG1" s="9" t="s">
        <v>923</v>
      </c>
      <c r="AH1" s="9" t="s">
        <v>924</v>
      </c>
      <c r="AI1" s="9" t="s">
        <v>925</v>
      </c>
      <c r="AJ1" s="10" t="s">
        <v>926</v>
      </c>
      <c r="AK1" s="10" t="s">
        <v>927</v>
      </c>
      <c r="AL1" s="10" t="s">
        <v>928</v>
      </c>
      <c r="AM1" s="10" t="s">
        <v>929</v>
      </c>
      <c r="AN1" s="10" t="s">
        <v>930</v>
      </c>
      <c r="AO1" s="10" t="s">
        <v>931</v>
      </c>
      <c r="AP1" s="10" t="s">
        <v>932</v>
      </c>
      <c r="AQ1" s="10" t="s">
        <v>933</v>
      </c>
      <c r="AR1" s="8" t="s">
        <v>934</v>
      </c>
      <c r="AS1" s="8" t="s">
        <v>935</v>
      </c>
      <c r="AT1" s="8" t="s">
        <v>936</v>
      </c>
      <c r="AU1" s="11" t="s">
        <v>937</v>
      </c>
      <c r="AV1" s="11" t="s">
        <v>938</v>
      </c>
      <c r="AW1" s="11" t="s">
        <v>939</v>
      </c>
      <c r="AX1" s="11" t="s">
        <v>940</v>
      </c>
      <c r="AY1" s="11" t="s">
        <v>205</v>
      </c>
      <c r="AZ1" s="11" t="s">
        <v>260</v>
      </c>
      <c r="BA1" s="11" t="s">
        <v>146</v>
      </c>
      <c r="BB1" s="11" t="s">
        <v>941</v>
      </c>
      <c r="BC1" s="11" t="s">
        <v>942</v>
      </c>
      <c r="BD1" s="11" t="s">
        <v>943</v>
      </c>
      <c r="BE1" s="11" t="s">
        <v>944</v>
      </c>
      <c r="BF1" s="11" t="s">
        <v>945</v>
      </c>
      <c r="BG1" s="11" t="s">
        <v>946</v>
      </c>
      <c r="BH1" s="11" t="s">
        <v>300</v>
      </c>
      <c r="BI1" s="11" t="s">
        <v>947</v>
      </c>
      <c r="BJ1" s="11" t="s">
        <v>948</v>
      </c>
      <c r="BK1" s="8" t="s">
        <v>949</v>
      </c>
    </row>
    <row r="2" spans="1:63" hidden="1" x14ac:dyDescent="0.25">
      <c r="A2" s="12">
        <f>IF(Proyectos[[#This Row],[Estado]]="Aprobado",ROW(),"0")</f>
        <v>2</v>
      </c>
      <c r="B2" s="13">
        <v>1911</v>
      </c>
      <c r="C2" s="24">
        <v>714</v>
      </c>
      <c r="D2" s="15" t="s">
        <v>968</v>
      </c>
      <c r="E2" s="14">
        <v>43437</v>
      </c>
      <c r="F2" s="14">
        <v>43437</v>
      </c>
      <c r="G2" s="15"/>
      <c r="H2" s="14">
        <v>43437</v>
      </c>
      <c r="I2" s="14"/>
      <c r="J2" s="14">
        <v>43437</v>
      </c>
      <c r="K2" s="13" t="s">
        <v>1007</v>
      </c>
      <c r="L2" s="13" t="s">
        <v>1008</v>
      </c>
      <c r="M2" s="13">
        <v>1911</v>
      </c>
      <c r="N2" s="16" t="s">
        <v>1009</v>
      </c>
      <c r="O2" s="16"/>
      <c r="P2" s="16" t="s">
        <v>950</v>
      </c>
      <c r="Q2" s="16"/>
      <c r="R2" s="13">
        <v>24</v>
      </c>
      <c r="T2" s="13" t="s">
        <v>951</v>
      </c>
      <c r="U2" s="13">
        <v>36</v>
      </c>
      <c r="V2" s="13">
        <f>Proyectos[[#This Row],[Duración Inicial en Meses]]+IFERROR(VLOOKUP(Proyectos[[#This Row],[Folio Proyecto]],'[1]Solicitudes Especiales'!O:P,2,FALSE),0)</f>
        <v>39</v>
      </c>
      <c r="W2" s="12">
        <v>24</v>
      </c>
      <c r="X2" s="16" t="s">
        <v>135</v>
      </c>
      <c r="Y2" s="16" t="s">
        <v>952</v>
      </c>
      <c r="Z2" s="25">
        <v>208167015</v>
      </c>
      <c r="AA2" s="25"/>
      <c r="AB2" s="25">
        <f>Proyectos[[#This Row],[Monto de Donación (Solicitado)]]+Proyectos[[#This Row],[Aporte Propio]]</f>
        <v>208167015</v>
      </c>
      <c r="AC2" s="25">
        <f>Proyectos[[#This Row],[Monto de Donación (Solicitado)]]+IFERROR(VLOOKUP(Proyectos[[#This Row],[Folio Proyecto]],'[1]Solicitudes Especiales'!R:S,2,FALSE),0)</f>
        <v>208167015</v>
      </c>
      <c r="AD2" s="26">
        <v>43448</v>
      </c>
      <c r="AE2" s="19"/>
      <c r="AF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 s="25" t="str">
        <f>IFERROR(VLOOKUP(Proyectos[[#This Row],[Folio Proyecto]],[1]!Reporte_Ley_N°21.015[[FOLIO PROYECTO]:[PERMANENCIA EN EL PUESTO DE TRABAJO LUEGO DE 9 MESES]],6,FALSE),"Sin Información")</f>
        <v>Sin Información</v>
      </c>
      <c r="AJ2" s="27" t="str">
        <f>IF(OR(Proyectos[[#This Row],[Fecha de Incio]]="Sin Información",Proyectos[[#This Row],[Fecha de Incio]]=""),"Sin Información",EDATE(Proyectos[[#This Row],[Fecha de Incio]],Proyectos[[#This Row],[Duración Aprobada]]))</f>
        <v>Sin Información</v>
      </c>
      <c r="AK2" s="27" t="str">
        <f ca="1">IF(Proyectos[[#This Row],[Fecha de Término]]="Sin Información","Sin Información",IF(Proyectos[[#This Row],[Fecha de Término]]&gt;TODAY(),"En Ejecución",IF(Proyectos[[#This Row],[Fecha de Término]]&lt;TODAY(),"Finalizado","FALSO")))</f>
        <v>Sin Información</v>
      </c>
      <c r="AL2" s="27" t="s">
        <v>976</v>
      </c>
      <c r="AN2" s="30" t="s">
        <v>984</v>
      </c>
      <c r="AO2" s="30">
        <v>44713</v>
      </c>
      <c r="AP2" s="30" t="s">
        <v>978</v>
      </c>
      <c r="AQ2" s="30" t="s">
        <v>1010</v>
      </c>
      <c r="AS2" s="13" t="str" cm="1">
        <f t="array" ref="AS2">IF(Proyectos[[#This Row],[Evaluado]]="SI",_xlfn.TEXTJOIN(" 
",TRUE,_xlfn._xlws.FILTER([1]!Interacciones[Fecha],([1]!Interacciones[Folio Proyecto]=Proyectos[[#This Row],[Folio Proyecto]])*([1]!Interacciones[Tipo]=[1]Categoría!$G$2),"Sin Observaciones")),"Sin Evaluación")</f>
        <v>Sin Evaluación</v>
      </c>
      <c r="AT2" s="13" t="str" cm="1">
        <f t="array" ref="AT2">IF(Proyectos[[#This Row],[Evaluado]]="SI",_xlfn.TEXTJOIN(" 
",TRUE,_xlfn._xlws.FILTER([1]!Interacciones[Fecha],([1]!Interacciones[Folio Proyecto]=Proyectos[[#This Row],[Folio Proyecto]])*([1]!Interacciones[Tipo]=[1]Categoría!$G$3),"Sin Corrección")),"Sin Evaluación")</f>
        <v>Sin Evaluación</v>
      </c>
      <c r="AU2" s="29" t="str">
        <f>IF(IFERROR(FIND(AU$1,Proyectos[[#This Row],[Región (es)]]),0)&gt;0,1,"0")</f>
        <v>0</v>
      </c>
      <c r="AV2" s="29" t="str">
        <f>IF(IFERROR(FIND(AV$1,Proyectos[[#This Row],[Región (es)]]),0)&gt;0,1,"0")</f>
        <v>0</v>
      </c>
      <c r="AW2" s="29" t="str">
        <f>IF(IFERROR(FIND(AW$1,Proyectos[[#This Row],[Región (es)]]),0)&gt;0,1,"0")</f>
        <v>0</v>
      </c>
      <c r="AX2" s="29" t="str">
        <f>IF(IFERROR(FIND(AX$1,Proyectos[[#This Row],[Región (es)]]),0)&gt;0,1,"0")</f>
        <v>0</v>
      </c>
      <c r="AY2" s="29" t="str">
        <f>IF(IFERROR(FIND(AY$1,Proyectos[[#This Row],[Región (es)]]),0)&gt;0,1,"0")</f>
        <v>0</v>
      </c>
      <c r="AZ2" s="29" t="str">
        <f>IF(IFERROR(FIND(AZ$1,Proyectos[[#This Row],[Región (es)]]),0)&gt;0,1,"0")</f>
        <v>0</v>
      </c>
      <c r="BA2" s="29">
        <f>IF(IFERROR(FIND(BA$1,Proyectos[[#This Row],[Región (es)]]),0)&gt;0,1,"0")</f>
        <v>1</v>
      </c>
      <c r="BB2" s="29" t="str">
        <f>IF(IFERROR(FIND(BB$1,Proyectos[[#This Row],[Región (es)]]),0)&gt;0,1,"0")</f>
        <v>0</v>
      </c>
      <c r="BC2" s="29" t="str">
        <f>IF(IFERROR(FIND(BC$1,Proyectos[[#This Row],[Región (es)]]),0)&gt;0,1,"0")</f>
        <v>0</v>
      </c>
      <c r="BD2" s="29" t="str">
        <f>IF(IFERROR(FIND(BD$1,Proyectos[[#This Row],[Región (es)]]),0)&gt;0,1,"0")</f>
        <v>0</v>
      </c>
      <c r="BE2" s="29" t="str">
        <f>IF(IFERROR(FIND(BE$1,Proyectos[[#This Row],[Región (es)]]),0)&gt;0,1,"0")</f>
        <v>0</v>
      </c>
      <c r="BF2" s="29" t="str">
        <f>IF(IFERROR(FIND(BF$1,Proyectos[[#This Row],[Región (es)]]),0)&gt;0,1,"0")</f>
        <v>0</v>
      </c>
      <c r="BG2" s="29" t="str">
        <f>IF(IFERROR(FIND(BG$1,Proyectos[[#This Row],[Región (es)]]),0)&gt;0,1,"0")</f>
        <v>0</v>
      </c>
      <c r="BH2" s="29" t="str">
        <f>IF(IFERROR(FIND(BH$1,Proyectos[[#This Row],[Región (es)]]),0)&gt;0,1,"0")</f>
        <v>0</v>
      </c>
      <c r="BI2" s="29" t="str">
        <f>IF(IFERROR(FIND(BI$1,Proyectos[[#This Row],[Región (es)]]),0)&gt;0,1,"0")</f>
        <v>0</v>
      </c>
      <c r="BJ2" s="29" t="str">
        <f>IF(IFERROR(FIND(BJ$1,Proyectos[[#This Row],[Región (es)]]),0)&gt;0,1,"0")</f>
        <v>0</v>
      </c>
    </row>
    <row r="3" spans="1:63" hidden="1" x14ac:dyDescent="0.25">
      <c r="A3" s="12">
        <f>IF(Proyectos[[#This Row],[Estado]]="Aprobado",ROW(),"0")</f>
        <v>3</v>
      </c>
      <c r="B3" s="13">
        <v>1897</v>
      </c>
      <c r="C3" s="24">
        <v>1</v>
      </c>
      <c r="D3" s="15" t="s">
        <v>963</v>
      </c>
      <c r="E3" s="14">
        <v>43437</v>
      </c>
      <c r="F3" s="14">
        <v>43437</v>
      </c>
      <c r="G3" s="15"/>
      <c r="H3" s="14">
        <v>43437</v>
      </c>
      <c r="I3" s="14"/>
      <c r="J3" s="14">
        <v>43437</v>
      </c>
      <c r="K3" s="13" t="s">
        <v>1011</v>
      </c>
      <c r="L3" s="13" t="s">
        <v>1012</v>
      </c>
      <c r="M3" s="13">
        <v>1897</v>
      </c>
      <c r="N3" s="16" t="s">
        <v>1009</v>
      </c>
      <c r="O3" s="16"/>
      <c r="P3" s="16" t="s">
        <v>950</v>
      </c>
      <c r="Q3" s="16"/>
      <c r="R3" s="13">
        <v>40</v>
      </c>
      <c r="T3" s="13" t="s">
        <v>951</v>
      </c>
      <c r="U3" s="13">
        <v>28</v>
      </c>
      <c r="V3" s="13">
        <f>Proyectos[[#This Row],[Duración Inicial en Meses]]+IFERROR(VLOOKUP(Proyectos[[#This Row],[Folio Proyecto]],'[1]Solicitudes Especiales'!O:P,2,FALSE),0)</f>
        <v>41</v>
      </c>
      <c r="W3" s="12">
        <v>80</v>
      </c>
      <c r="X3" s="16" t="s">
        <v>135</v>
      </c>
      <c r="Y3" s="16" t="s">
        <v>952</v>
      </c>
      <c r="Z3" s="25">
        <v>350770000</v>
      </c>
      <c r="AA3" s="25"/>
      <c r="AB3" s="25">
        <f>Proyectos[[#This Row],[Monto de Donación (Solicitado)]]+Proyectos[[#This Row],[Aporte Propio]]</f>
        <v>350770000</v>
      </c>
      <c r="AC3" s="25">
        <f>Proyectos[[#This Row],[Monto de Donación (Solicitado)]]+IFERROR(VLOOKUP(Proyectos[[#This Row],[Folio Proyecto]],'[1]Solicitudes Especiales'!R:S,2,FALSE),0)</f>
        <v>350770000</v>
      </c>
      <c r="AD3" s="26">
        <v>43556</v>
      </c>
      <c r="AE3" s="19"/>
      <c r="AF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 s="25" t="str">
        <f>IFERROR(VLOOKUP(Proyectos[[#This Row],[Folio Proyecto]],[1]!Reporte_Ley_N°21.015[[FOLIO PROYECTO]:[PERMANENCIA EN EL PUESTO DE TRABAJO LUEGO DE 9 MESES]],6,FALSE),"Sin Información")</f>
        <v>Sin Información</v>
      </c>
      <c r="AJ3" s="27" t="str">
        <f>IF(OR(Proyectos[[#This Row],[Fecha de Incio]]="Sin Información",Proyectos[[#This Row],[Fecha de Incio]]=""),"Sin Información",EDATE(Proyectos[[#This Row],[Fecha de Incio]],Proyectos[[#This Row],[Duración Aprobada]]))</f>
        <v>Sin Información</v>
      </c>
      <c r="AK3" s="27" t="str">
        <f ca="1">IF(Proyectos[[#This Row],[Fecha de Término]]="Sin Información","Sin Información",IF(Proyectos[[#This Row],[Fecha de Término]]&gt;TODAY(),"En Ejecución",IF(Proyectos[[#This Row],[Fecha de Término]]&lt;TODAY(),"Finalizado","FALSO")))</f>
        <v>Sin Información</v>
      </c>
      <c r="AL3" s="27" t="s">
        <v>976</v>
      </c>
      <c r="AN3" s="28" t="s">
        <v>977</v>
      </c>
      <c r="AO3" s="28">
        <v>45108</v>
      </c>
      <c r="AP3" s="28" t="s">
        <v>978</v>
      </c>
      <c r="AQ3" s="28" t="s">
        <v>1013</v>
      </c>
      <c r="AS3" s="13" t="str" cm="1">
        <f t="array" ref="AS3">IF(Proyectos[[#This Row],[Evaluado]]="SI",_xlfn.TEXTJOIN(" 
",TRUE,_xlfn._xlws.FILTER([1]!Interacciones[Fecha],([1]!Interacciones[Folio Proyecto]=Proyectos[[#This Row],[Folio Proyecto]])*([1]!Interacciones[Tipo]=[1]Categoría!$G$2),"Sin Observaciones")),"Sin Evaluación")</f>
        <v>Sin Evaluación</v>
      </c>
      <c r="AT3" s="13" t="str" cm="1">
        <f t="array" ref="AT3">IF(Proyectos[[#This Row],[Evaluado]]="SI",_xlfn.TEXTJOIN(" 
",TRUE,_xlfn._xlws.FILTER([1]!Interacciones[Fecha],([1]!Interacciones[Folio Proyecto]=Proyectos[[#This Row],[Folio Proyecto]])*([1]!Interacciones[Tipo]=[1]Categoría!$G$3),"Sin Corrección")),"Sin Evaluación")</f>
        <v>Sin Evaluación</v>
      </c>
      <c r="AU3" s="29" t="str">
        <f>IF(IFERROR(FIND(AU$1,Proyectos[[#This Row],[Región (es)]]),0)&gt;0,1,"0")</f>
        <v>0</v>
      </c>
      <c r="AV3" s="29" t="str">
        <f>IF(IFERROR(FIND(AV$1,Proyectos[[#This Row],[Región (es)]]),0)&gt;0,1,"0")</f>
        <v>0</v>
      </c>
      <c r="AW3" s="29" t="str">
        <f>IF(IFERROR(FIND(AW$1,Proyectos[[#This Row],[Región (es)]]),0)&gt;0,1,"0")</f>
        <v>0</v>
      </c>
      <c r="AX3" s="29" t="str">
        <f>IF(IFERROR(FIND(AX$1,Proyectos[[#This Row],[Región (es)]]),0)&gt;0,1,"0")</f>
        <v>0</v>
      </c>
      <c r="AY3" s="29" t="str">
        <f>IF(IFERROR(FIND(AY$1,Proyectos[[#This Row],[Región (es)]]),0)&gt;0,1,"0")</f>
        <v>0</v>
      </c>
      <c r="AZ3" s="29" t="str">
        <f>IF(IFERROR(FIND(AZ$1,Proyectos[[#This Row],[Región (es)]]),0)&gt;0,1,"0")</f>
        <v>0</v>
      </c>
      <c r="BA3" s="29">
        <f>IF(IFERROR(FIND(BA$1,Proyectos[[#This Row],[Región (es)]]),0)&gt;0,1,"0")</f>
        <v>1</v>
      </c>
      <c r="BB3" s="29" t="str">
        <f>IF(IFERROR(FIND(BB$1,Proyectos[[#This Row],[Región (es)]]),0)&gt;0,1,"0")</f>
        <v>0</v>
      </c>
      <c r="BC3" s="29" t="str">
        <f>IF(IFERROR(FIND(BC$1,Proyectos[[#This Row],[Región (es)]]),0)&gt;0,1,"0")</f>
        <v>0</v>
      </c>
      <c r="BD3" s="29" t="str">
        <f>IF(IFERROR(FIND(BD$1,Proyectos[[#This Row],[Región (es)]]),0)&gt;0,1,"0")</f>
        <v>0</v>
      </c>
      <c r="BE3" s="29" t="str">
        <f>IF(IFERROR(FIND(BE$1,Proyectos[[#This Row],[Región (es)]]),0)&gt;0,1,"0")</f>
        <v>0</v>
      </c>
      <c r="BF3" s="29" t="str">
        <f>IF(IFERROR(FIND(BF$1,Proyectos[[#This Row],[Región (es)]]),0)&gt;0,1,"0")</f>
        <v>0</v>
      </c>
      <c r="BG3" s="29" t="str">
        <f>IF(IFERROR(FIND(BG$1,Proyectos[[#This Row],[Región (es)]]),0)&gt;0,1,"0")</f>
        <v>0</v>
      </c>
      <c r="BH3" s="29" t="str">
        <f>IF(IFERROR(FIND(BH$1,Proyectos[[#This Row],[Región (es)]]),0)&gt;0,1,"0")</f>
        <v>0</v>
      </c>
      <c r="BI3" s="29" t="str">
        <f>IF(IFERROR(FIND(BI$1,Proyectos[[#This Row],[Región (es)]]),0)&gt;0,1,"0")</f>
        <v>0</v>
      </c>
      <c r="BJ3" s="29" t="str">
        <f>IF(IFERROR(FIND(BJ$1,Proyectos[[#This Row],[Región (es)]]),0)&gt;0,1,"0")</f>
        <v>0</v>
      </c>
      <c r="BK3" s="13" t="s">
        <v>980</v>
      </c>
    </row>
    <row r="4" spans="1:63" hidden="1" x14ac:dyDescent="0.25">
      <c r="A4" s="12">
        <f>IF(Proyectos[[#This Row],[Estado]]="Aprobado",ROW(),"0")</f>
        <v>4</v>
      </c>
      <c r="B4" s="12">
        <v>1758</v>
      </c>
      <c r="C4" s="24">
        <v>794</v>
      </c>
      <c r="D4" s="15" t="s">
        <v>966</v>
      </c>
      <c r="E4" s="14">
        <v>43437</v>
      </c>
      <c r="F4" s="14">
        <v>43437</v>
      </c>
      <c r="G4" s="15"/>
      <c r="H4" s="14">
        <v>43437</v>
      </c>
      <c r="I4" s="14"/>
      <c r="J4" s="14">
        <v>43437</v>
      </c>
      <c r="K4" s="13" t="s">
        <v>1019</v>
      </c>
      <c r="L4" s="13" t="s">
        <v>1020</v>
      </c>
      <c r="M4" s="12">
        <v>1758</v>
      </c>
      <c r="N4" s="16" t="s">
        <v>1009</v>
      </c>
      <c r="O4" s="16"/>
      <c r="P4" s="16" t="s">
        <v>950</v>
      </c>
      <c r="Q4" s="16"/>
      <c r="R4" s="13">
        <v>33</v>
      </c>
      <c r="T4" s="13" t="s">
        <v>951</v>
      </c>
      <c r="U4" s="13">
        <v>36</v>
      </c>
      <c r="V4" s="13">
        <f>Proyectos[[#This Row],[Duración Inicial en Meses]]+IFERROR(VLOOKUP(Proyectos[[#This Row],[Folio Proyecto]],'[1]Solicitudes Especiales'!O:P,2,FALSE),0)</f>
        <v>36</v>
      </c>
      <c r="W4" s="12">
        <v>60</v>
      </c>
      <c r="X4" s="16" t="s">
        <v>135</v>
      </c>
      <c r="Y4" s="16" t="s">
        <v>952</v>
      </c>
      <c r="Z4" s="25">
        <v>1079266000</v>
      </c>
      <c r="AA4" s="25"/>
      <c r="AB4" s="25">
        <f>Proyectos[[#This Row],[Monto de Donación (Solicitado)]]+Proyectos[[#This Row],[Aporte Propio]]</f>
        <v>1079266000</v>
      </c>
      <c r="AC4" s="25">
        <f>Proyectos[[#This Row],[Monto de Donación (Solicitado)]]+IFERROR(VLOOKUP(Proyectos[[#This Row],[Folio Proyecto]],'[1]Solicitudes Especiales'!R:S,2,FALSE),0)</f>
        <v>1079266000</v>
      </c>
      <c r="AD4" s="26">
        <v>43460</v>
      </c>
      <c r="AE4" s="19"/>
      <c r="AF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 s="25" t="str">
        <f>IFERROR(VLOOKUP(Proyectos[[#This Row],[Folio Proyecto]],[1]!Reporte_Ley_N°21.015[[FOLIO PROYECTO]:[PERMANENCIA EN EL PUESTO DE TRABAJO LUEGO DE 9 MESES]],6,FALSE),"Sin Información")</f>
        <v>Sin Información</v>
      </c>
      <c r="AJ4" s="27" t="str">
        <f>IF(OR(Proyectos[[#This Row],[Fecha de Incio]]="Sin Información",Proyectos[[#This Row],[Fecha de Incio]]=""),"Sin Información",EDATE(Proyectos[[#This Row],[Fecha de Incio]],Proyectos[[#This Row],[Duración Aprobada]]))</f>
        <v>Sin Información</v>
      </c>
      <c r="AK4" s="27" t="str">
        <f ca="1">IF(Proyectos[[#This Row],[Fecha de Término]]="Sin Información","Sin Información",IF(Proyectos[[#This Row],[Fecha de Término]]&gt;TODAY(),"En Ejecución",IF(Proyectos[[#This Row],[Fecha de Término]]&lt;TODAY(),"Finalizado","FALSO")))</f>
        <v>Sin Información</v>
      </c>
      <c r="AL4" s="27" t="s">
        <v>976</v>
      </c>
      <c r="AN4" s="30" t="s">
        <v>1021</v>
      </c>
      <c r="AO4" s="30">
        <v>45261</v>
      </c>
      <c r="AP4" s="30" t="s">
        <v>1022</v>
      </c>
      <c r="AQ4" s="30" t="s">
        <v>1023</v>
      </c>
      <c r="AS4" s="13" t="str" cm="1">
        <f t="array" ref="AS4">IF(Proyectos[[#This Row],[Evaluado]]="SI",_xlfn.TEXTJOIN(" 
",TRUE,_xlfn._xlws.FILTER([1]!Interacciones[Fecha],([1]!Interacciones[Folio Proyecto]=Proyectos[[#This Row],[Folio Proyecto]])*([1]!Interacciones[Tipo]=[1]Categoría!$G$2),"Sin Observaciones")),"Sin Evaluación")</f>
        <v>Sin Evaluación</v>
      </c>
      <c r="AT4" s="13" t="str" cm="1">
        <f t="array" ref="AT4">IF(Proyectos[[#This Row],[Evaluado]]="SI",_xlfn.TEXTJOIN(" 
",TRUE,_xlfn._xlws.FILTER([1]!Interacciones[Fecha],([1]!Interacciones[Folio Proyecto]=Proyectos[[#This Row],[Folio Proyecto]])*([1]!Interacciones[Tipo]=[1]Categoría!$G$3),"Sin Corrección")),"Sin Evaluación")</f>
        <v>Sin Evaluación</v>
      </c>
      <c r="AU4" s="29" t="str">
        <f>IF(IFERROR(FIND(AU$1,Proyectos[[#This Row],[Región (es)]]),0)&gt;0,1,"0")</f>
        <v>0</v>
      </c>
      <c r="AV4" s="29" t="str">
        <f>IF(IFERROR(FIND(AV$1,Proyectos[[#This Row],[Región (es)]]),0)&gt;0,1,"0")</f>
        <v>0</v>
      </c>
      <c r="AW4" s="29" t="str">
        <f>IF(IFERROR(FIND(AW$1,Proyectos[[#This Row],[Región (es)]]),0)&gt;0,1,"0")</f>
        <v>0</v>
      </c>
      <c r="AX4" s="29" t="str">
        <f>IF(IFERROR(FIND(AX$1,Proyectos[[#This Row],[Región (es)]]),0)&gt;0,1,"0")</f>
        <v>0</v>
      </c>
      <c r="AY4" s="29" t="str">
        <f>IF(IFERROR(FIND(AY$1,Proyectos[[#This Row],[Región (es)]]),0)&gt;0,1,"0")</f>
        <v>0</v>
      </c>
      <c r="AZ4" s="29" t="str">
        <f>IF(IFERROR(FIND(AZ$1,Proyectos[[#This Row],[Región (es)]]),0)&gt;0,1,"0")</f>
        <v>0</v>
      </c>
      <c r="BA4" s="29">
        <f>IF(IFERROR(FIND(BA$1,Proyectos[[#This Row],[Región (es)]]),0)&gt;0,1,"0")</f>
        <v>1</v>
      </c>
      <c r="BB4" s="29" t="str">
        <f>IF(IFERROR(FIND(BB$1,Proyectos[[#This Row],[Región (es)]]),0)&gt;0,1,"0")</f>
        <v>0</v>
      </c>
      <c r="BC4" s="29" t="str">
        <f>IF(IFERROR(FIND(BC$1,Proyectos[[#This Row],[Región (es)]]),0)&gt;0,1,"0")</f>
        <v>0</v>
      </c>
      <c r="BD4" s="29" t="str">
        <f>IF(IFERROR(FIND(BD$1,Proyectos[[#This Row],[Región (es)]]),0)&gt;0,1,"0")</f>
        <v>0</v>
      </c>
      <c r="BE4" s="29" t="str">
        <f>IF(IFERROR(FIND(BE$1,Proyectos[[#This Row],[Región (es)]]),0)&gt;0,1,"0")</f>
        <v>0</v>
      </c>
      <c r="BF4" s="29" t="str">
        <f>IF(IFERROR(FIND(BF$1,Proyectos[[#This Row],[Región (es)]]),0)&gt;0,1,"0")</f>
        <v>0</v>
      </c>
      <c r="BG4" s="29" t="str">
        <f>IF(IFERROR(FIND(BG$1,Proyectos[[#This Row],[Región (es)]]),0)&gt;0,1,"0")</f>
        <v>0</v>
      </c>
      <c r="BH4" s="29" t="str">
        <f>IF(IFERROR(FIND(BH$1,Proyectos[[#This Row],[Región (es)]]),0)&gt;0,1,"0")</f>
        <v>0</v>
      </c>
      <c r="BI4" s="29" t="str">
        <f>IF(IFERROR(FIND(BI$1,Proyectos[[#This Row],[Región (es)]]),0)&gt;0,1,"0")</f>
        <v>0</v>
      </c>
      <c r="BJ4" s="29" t="str">
        <f>IF(IFERROR(FIND(BJ$1,Proyectos[[#This Row],[Región (es)]]),0)&gt;0,1,"0")</f>
        <v>0</v>
      </c>
    </row>
    <row r="5" spans="1:63" hidden="1" x14ac:dyDescent="0.25">
      <c r="A5" s="12">
        <f>IF(Proyectos[[#This Row],[Estado]]="Aprobado",ROW(),"0")</f>
        <v>5</v>
      </c>
      <c r="B5" s="13">
        <v>1866</v>
      </c>
      <c r="C5" s="24">
        <v>113</v>
      </c>
      <c r="D5" s="15" t="s">
        <v>992</v>
      </c>
      <c r="E5" s="14">
        <v>43452</v>
      </c>
      <c r="F5" s="14">
        <v>43452</v>
      </c>
      <c r="G5" s="15"/>
      <c r="H5" s="14">
        <v>43452</v>
      </c>
      <c r="I5" s="14"/>
      <c r="J5" s="14">
        <v>43452</v>
      </c>
      <c r="K5" s="13" t="s">
        <v>1034</v>
      </c>
      <c r="L5" s="13" t="s">
        <v>1035</v>
      </c>
      <c r="M5" s="13">
        <v>1866</v>
      </c>
      <c r="N5" s="16" t="s">
        <v>1009</v>
      </c>
      <c r="O5" s="16"/>
      <c r="P5" s="16" t="s">
        <v>950</v>
      </c>
      <c r="Q5" s="16"/>
      <c r="T5" s="13" t="s">
        <v>951</v>
      </c>
      <c r="U5" s="13">
        <v>36</v>
      </c>
      <c r="V5" s="13">
        <f>Proyectos[[#This Row],[Duración Inicial en Meses]]+IFERROR(VLOOKUP(Proyectos[[#This Row],[Folio Proyecto]],'[1]Solicitudes Especiales'!O:P,2,FALSE),0)</f>
        <v>60</v>
      </c>
      <c r="W5" s="12">
        <v>600</v>
      </c>
      <c r="X5" s="16" t="s">
        <v>1036</v>
      </c>
      <c r="Y5" s="16" t="s">
        <v>952</v>
      </c>
      <c r="Z5" s="25">
        <v>1121220000</v>
      </c>
      <c r="AA5" s="25"/>
      <c r="AB5" s="25">
        <f>Proyectos[[#This Row],[Monto de Donación (Solicitado)]]+Proyectos[[#This Row],[Aporte Propio]]</f>
        <v>1121220000</v>
      </c>
      <c r="AC5" s="25">
        <f>Proyectos[[#This Row],[Monto de Donación (Solicitado)]]+IFERROR(VLOOKUP(Proyectos[[#This Row],[Folio Proyecto]],'[1]Solicitudes Especiales'!R:S,2,FALSE),0)</f>
        <v>1121220000</v>
      </c>
      <c r="AD5" s="19">
        <v>43495</v>
      </c>
      <c r="AE5" s="19"/>
      <c r="AF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 s="25" t="str">
        <f>IFERROR(VLOOKUP(Proyectos[[#This Row],[Folio Proyecto]],[1]!Reporte_Ley_N°21.015[[FOLIO PROYECTO]:[PERMANENCIA EN EL PUESTO DE TRABAJO LUEGO DE 9 MESES]],6,FALSE),"Sin Información")</f>
        <v>Sin Información</v>
      </c>
      <c r="AJ5" s="27" t="str">
        <f>IF(OR(Proyectos[[#This Row],[Fecha de Incio]]="Sin Información",Proyectos[[#This Row],[Fecha de Incio]]=""),"Sin Información",EDATE(Proyectos[[#This Row],[Fecha de Incio]],Proyectos[[#This Row],[Duración Aprobada]]))</f>
        <v>Sin Información</v>
      </c>
      <c r="AK5" s="27" t="str">
        <f ca="1">IF(Proyectos[[#This Row],[Fecha de Término]]="Sin Información","Sin Información",IF(Proyectos[[#This Row],[Fecha de Término]]&gt;TODAY(),"En Ejecución",IF(Proyectos[[#This Row],[Fecha de Término]]&lt;TODAY(),"Finalizado","FALSO")))</f>
        <v>Sin Información</v>
      </c>
      <c r="AL5" s="27" t="s">
        <v>976</v>
      </c>
      <c r="AN5" s="32" t="s">
        <v>1037</v>
      </c>
      <c r="AO5" s="32">
        <v>45200</v>
      </c>
      <c r="AP5" s="32" t="s">
        <v>978</v>
      </c>
      <c r="AQ5" s="32" t="s">
        <v>1038</v>
      </c>
      <c r="AS5" s="13" t="str" cm="1">
        <f t="array" ref="AS5">IF(Proyectos[[#This Row],[Evaluado]]="SI",_xlfn.TEXTJOIN(" 
",TRUE,_xlfn._xlws.FILTER([1]!Interacciones[Fecha],([1]!Interacciones[Folio Proyecto]=Proyectos[[#This Row],[Folio Proyecto]])*([1]!Interacciones[Tipo]=[1]Categoría!$G$2),"Sin Observaciones")),"Sin Evaluación")</f>
        <v>Sin Evaluación</v>
      </c>
      <c r="AT5" s="13" t="str" cm="1">
        <f t="array" ref="AT5">IF(Proyectos[[#This Row],[Evaluado]]="SI",_xlfn.TEXTJOIN(" 
",TRUE,_xlfn._xlws.FILTER([1]!Interacciones[Fecha],([1]!Interacciones[Folio Proyecto]=Proyectos[[#This Row],[Folio Proyecto]])*([1]!Interacciones[Tipo]=[1]Categoría!$G$3),"Sin Corrección")),"Sin Evaluación")</f>
        <v>Sin Evaluación</v>
      </c>
      <c r="AU5" s="29" t="str">
        <f>IF(IFERROR(FIND(AU$1,Proyectos[[#This Row],[Región (es)]]),0)&gt;0,1,"0")</f>
        <v>0</v>
      </c>
      <c r="AV5" s="29" t="str">
        <f>IF(IFERROR(FIND(AV$1,Proyectos[[#This Row],[Región (es)]]),0)&gt;0,1,"0")</f>
        <v>0</v>
      </c>
      <c r="AW5" s="29" t="str">
        <f>IF(IFERROR(FIND(AW$1,Proyectos[[#This Row],[Región (es)]]),0)&gt;0,1,"0")</f>
        <v>0</v>
      </c>
      <c r="AX5" s="29" t="str">
        <f>IF(IFERROR(FIND(AX$1,Proyectos[[#This Row],[Región (es)]]),0)&gt;0,1,"0")</f>
        <v>0</v>
      </c>
      <c r="AY5" s="29" t="str">
        <f>IF(IFERROR(FIND(AY$1,Proyectos[[#This Row],[Región (es)]]),0)&gt;0,1,"0")</f>
        <v>0</v>
      </c>
      <c r="AZ5" s="29" t="str">
        <f>IF(IFERROR(FIND(AZ$1,Proyectos[[#This Row],[Región (es)]]),0)&gt;0,1,"0")</f>
        <v>0</v>
      </c>
      <c r="BA5" s="29">
        <f>IF(IFERROR(FIND(BA$1,Proyectos[[#This Row],[Región (es)]]),0)&gt;0,1,"0")</f>
        <v>1</v>
      </c>
      <c r="BB5" s="29" t="str">
        <f>IF(IFERROR(FIND(BB$1,Proyectos[[#This Row],[Región (es)]]),0)&gt;0,1,"0")</f>
        <v>0</v>
      </c>
      <c r="BC5" s="29" t="str">
        <f>IF(IFERROR(FIND(BC$1,Proyectos[[#This Row],[Región (es)]]),0)&gt;0,1,"0")</f>
        <v>0</v>
      </c>
      <c r="BD5" s="29" t="str">
        <f>IF(IFERROR(FIND(BD$1,Proyectos[[#This Row],[Región (es)]]),0)&gt;0,1,"0")</f>
        <v>0</v>
      </c>
      <c r="BE5" s="29">
        <f>IF(IFERROR(FIND(BE$1,Proyectos[[#This Row],[Región (es)]]),0)&gt;0,1,"0")</f>
        <v>1</v>
      </c>
      <c r="BF5" s="29" t="str">
        <f>IF(IFERROR(FIND(BF$1,Proyectos[[#This Row],[Región (es)]]),0)&gt;0,1,"0")</f>
        <v>0</v>
      </c>
      <c r="BG5" s="29" t="str">
        <f>IF(IFERROR(FIND(BG$1,Proyectos[[#This Row],[Región (es)]]),0)&gt;0,1,"0")</f>
        <v>0</v>
      </c>
      <c r="BH5" s="29" t="str">
        <f>IF(IFERROR(FIND(BH$1,Proyectos[[#This Row],[Región (es)]]),0)&gt;0,1,"0")</f>
        <v>0</v>
      </c>
      <c r="BI5" s="29" t="str">
        <f>IF(IFERROR(FIND(BI$1,Proyectos[[#This Row],[Región (es)]]),0)&gt;0,1,"0")</f>
        <v>0</v>
      </c>
      <c r="BJ5" s="29" t="str">
        <f>IF(IFERROR(FIND(BJ$1,Proyectos[[#This Row],[Región (es)]]),0)&gt;0,1,"0")</f>
        <v>0</v>
      </c>
    </row>
    <row r="6" spans="1:63" hidden="1" x14ac:dyDescent="0.25">
      <c r="A6" s="12">
        <f>IF(Proyectos[[#This Row],[Estado]]="Aprobado",ROW(),"0")</f>
        <v>6</v>
      </c>
      <c r="B6" s="13">
        <v>1923</v>
      </c>
      <c r="C6" s="24">
        <v>855</v>
      </c>
      <c r="D6" s="15" t="s">
        <v>1039</v>
      </c>
      <c r="E6" s="14">
        <v>43452</v>
      </c>
      <c r="F6" s="14">
        <v>43452</v>
      </c>
      <c r="G6" s="15"/>
      <c r="H6" s="14">
        <v>43452</v>
      </c>
      <c r="I6" s="14"/>
      <c r="J6" s="14">
        <v>43452</v>
      </c>
      <c r="K6" s="13" t="s">
        <v>1040</v>
      </c>
      <c r="L6" s="13" t="s">
        <v>1041</v>
      </c>
      <c r="M6" s="13">
        <v>1923</v>
      </c>
      <c r="N6" s="16" t="s">
        <v>1009</v>
      </c>
      <c r="O6" s="16"/>
      <c r="P6" s="16" t="s">
        <v>950</v>
      </c>
      <c r="Q6" s="16"/>
      <c r="R6" s="13">
        <v>22</v>
      </c>
      <c r="T6" s="13" t="s">
        <v>951</v>
      </c>
      <c r="U6" s="13">
        <v>36</v>
      </c>
      <c r="V6" s="13">
        <f>Proyectos[[#This Row],[Duración Inicial en Meses]]+IFERROR(VLOOKUP(Proyectos[[#This Row],[Folio Proyecto]],'[1]Solicitudes Especiales'!O:P,2,FALSE),0)</f>
        <v>66</v>
      </c>
      <c r="W6" s="12">
        <v>36</v>
      </c>
      <c r="X6" s="16" t="s">
        <v>135</v>
      </c>
      <c r="Y6" s="16" t="s">
        <v>952</v>
      </c>
      <c r="Z6" s="25">
        <v>171088431</v>
      </c>
      <c r="AA6" s="25"/>
      <c r="AB6" s="25">
        <f>Proyectos[[#This Row],[Monto de Donación (Solicitado)]]+Proyectos[[#This Row],[Aporte Propio]]</f>
        <v>171088431</v>
      </c>
      <c r="AC6" s="25">
        <f>Proyectos[[#This Row],[Monto de Donación (Solicitado)]]+IFERROR(VLOOKUP(Proyectos[[#This Row],[Folio Proyecto]],'[1]Solicitudes Especiales'!R:S,2,FALSE),0)</f>
        <v>171088431</v>
      </c>
      <c r="AD6" s="26">
        <v>43462</v>
      </c>
      <c r="AE6" s="19"/>
      <c r="AF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 s="25" t="str">
        <f>IFERROR(VLOOKUP(Proyectos[[#This Row],[Folio Proyecto]],[1]!Reporte_Ley_N°21.015[[FOLIO PROYECTO]:[PERMANENCIA EN EL PUESTO DE TRABAJO LUEGO DE 9 MESES]],6,FALSE),"Sin Información")</f>
        <v>Sin Información</v>
      </c>
      <c r="AJ6" s="27" t="str">
        <f>IF(OR(Proyectos[[#This Row],[Fecha de Incio]]="Sin Información",Proyectos[[#This Row],[Fecha de Incio]]=""),"Sin Información",EDATE(Proyectos[[#This Row],[Fecha de Incio]],Proyectos[[#This Row],[Duración Aprobada]]))</f>
        <v>Sin Información</v>
      </c>
      <c r="AK6" s="27" t="str">
        <f ca="1">IF(Proyectos[[#This Row],[Fecha de Término]]="Sin Información","Sin Información",IF(Proyectos[[#This Row],[Fecha de Término]]&gt;TODAY(),"En Ejecución",IF(Proyectos[[#This Row],[Fecha de Término]]&lt;TODAY(),"Finalizado","FALSO")))</f>
        <v>Sin Información</v>
      </c>
      <c r="AL6" s="27" t="s">
        <v>976</v>
      </c>
      <c r="AQ6" s="32" t="s">
        <v>1042</v>
      </c>
      <c r="AS6" s="13" t="str" cm="1">
        <f t="array" ref="AS6">IF(Proyectos[[#This Row],[Evaluado]]="SI",_xlfn.TEXTJOIN(" 
",TRUE,_xlfn._xlws.FILTER([1]!Interacciones[Fecha],([1]!Interacciones[Folio Proyecto]=Proyectos[[#This Row],[Folio Proyecto]])*([1]!Interacciones[Tipo]=[1]Categoría!$G$2),"Sin Observaciones")),"Sin Evaluación")</f>
        <v>Sin Evaluación</v>
      </c>
      <c r="AT6" s="13" t="str" cm="1">
        <f t="array" ref="AT6">IF(Proyectos[[#This Row],[Evaluado]]="SI",_xlfn.TEXTJOIN(" 
",TRUE,_xlfn._xlws.FILTER([1]!Interacciones[Fecha],([1]!Interacciones[Folio Proyecto]=Proyectos[[#This Row],[Folio Proyecto]])*([1]!Interacciones[Tipo]=[1]Categoría!$G$3),"Sin Corrección")),"Sin Evaluación")</f>
        <v>Sin Evaluación</v>
      </c>
      <c r="AU6" s="29" t="str">
        <f>IF(IFERROR(FIND(AU$1,Proyectos[[#This Row],[Región (es)]]),0)&gt;0,1,"0")</f>
        <v>0</v>
      </c>
      <c r="AV6" s="29" t="str">
        <f>IF(IFERROR(FIND(AV$1,Proyectos[[#This Row],[Región (es)]]),0)&gt;0,1,"0")</f>
        <v>0</v>
      </c>
      <c r="AW6" s="29" t="str">
        <f>IF(IFERROR(FIND(AW$1,Proyectos[[#This Row],[Región (es)]]),0)&gt;0,1,"0")</f>
        <v>0</v>
      </c>
      <c r="AX6" s="29" t="str">
        <f>IF(IFERROR(FIND(AX$1,Proyectos[[#This Row],[Región (es)]]),0)&gt;0,1,"0")</f>
        <v>0</v>
      </c>
      <c r="AY6" s="29" t="str">
        <f>IF(IFERROR(FIND(AY$1,Proyectos[[#This Row],[Región (es)]]),0)&gt;0,1,"0")</f>
        <v>0</v>
      </c>
      <c r="AZ6" s="29" t="str">
        <f>IF(IFERROR(FIND(AZ$1,Proyectos[[#This Row],[Región (es)]]),0)&gt;0,1,"0")</f>
        <v>0</v>
      </c>
      <c r="BA6" s="29">
        <f>IF(IFERROR(FIND(BA$1,Proyectos[[#This Row],[Región (es)]]),0)&gt;0,1,"0")</f>
        <v>1</v>
      </c>
      <c r="BB6" s="29" t="str">
        <f>IF(IFERROR(FIND(BB$1,Proyectos[[#This Row],[Región (es)]]),0)&gt;0,1,"0")</f>
        <v>0</v>
      </c>
      <c r="BC6" s="29" t="str">
        <f>IF(IFERROR(FIND(BC$1,Proyectos[[#This Row],[Región (es)]]),0)&gt;0,1,"0")</f>
        <v>0</v>
      </c>
      <c r="BD6" s="29" t="str">
        <f>IF(IFERROR(FIND(BD$1,Proyectos[[#This Row],[Región (es)]]),0)&gt;0,1,"0")</f>
        <v>0</v>
      </c>
      <c r="BE6" s="29" t="str">
        <f>IF(IFERROR(FIND(BE$1,Proyectos[[#This Row],[Región (es)]]),0)&gt;0,1,"0")</f>
        <v>0</v>
      </c>
      <c r="BF6" s="29" t="str">
        <f>IF(IFERROR(FIND(BF$1,Proyectos[[#This Row],[Región (es)]]),0)&gt;0,1,"0")</f>
        <v>0</v>
      </c>
      <c r="BG6" s="29" t="str">
        <f>IF(IFERROR(FIND(BG$1,Proyectos[[#This Row],[Región (es)]]),0)&gt;0,1,"0")</f>
        <v>0</v>
      </c>
      <c r="BH6" s="29" t="str">
        <f>IF(IFERROR(FIND(BH$1,Proyectos[[#This Row],[Región (es)]]),0)&gt;0,1,"0")</f>
        <v>0</v>
      </c>
      <c r="BI6" s="29" t="str">
        <f>IF(IFERROR(FIND(BI$1,Proyectos[[#This Row],[Región (es)]]),0)&gt;0,1,"0")</f>
        <v>0</v>
      </c>
      <c r="BJ6" s="29" t="str">
        <f>IF(IFERROR(FIND(BJ$1,Proyectos[[#This Row],[Región (es)]]),0)&gt;0,1,"0")</f>
        <v>0</v>
      </c>
    </row>
    <row r="7" spans="1:63" hidden="1" x14ac:dyDescent="0.25">
      <c r="A7" s="12">
        <f>IF(Proyectos[[#This Row],[Estado]]="Aprobado",ROW(),"0")</f>
        <v>7</v>
      </c>
      <c r="B7" s="13">
        <v>1969</v>
      </c>
      <c r="C7" s="24">
        <v>855</v>
      </c>
      <c r="D7" s="15" t="s">
        <v>1039</v>
      </c>
      <c r="E7" s="14">
        <v>43570</v>
      </c>
      <c r="F7" s="14">
        <v>43570</v>
      </c>
      <c r="G7" s="15"/>
      <c r="H7" s="14">
        <v>43570</v>
      </c>
      <c r="I7" s="14"/>
      <c r="J7" s="14">
        <v>43570</v>
      </c>
      <c r="K7" s="13" t="s">
        <v>1069</v>
      </c>
      <c r="L7" s="13" t="s">
        <v>1070</v>
      </c>
      <c r="M7" s="13">
        <v>1969</v>
      </c>
      <c r="N7" s="16" t="s">
        <v>1009</v>
      </c>
      <c r="O7" s="16"/>
      <c r="P7" s="16" t="s">
        <v>950</v>
      </c>
      <c r="Q7" s="16"/>
      <c r="R7" s="13">
        <v>11</v>
      </c>
      <c r="T7" s="13" t="s">
        <v>951</v>
      </c>
      <c r="U7" s="13">
        <v>36</v>
      </c>
      <c r="V7" s="13">
        <f>Proyectos[[#This Row],[Duración Inicial en Meses]]+IFERROR(VLOOKUP(Proyectos[[#This Row],[Folio Proyecto]],'[1]Solicitudes Especiales'!O:P,2,FALSE),0)</f>
        <v>66</v>
      </c>
      <c r="W7" s="12">
        <v>18</v>
      </c>
      <c r="X7" s="16" t="s">
        <v>135</v>
      </c>
      <c r="Y7" s="16" t="s">
        <v>952</v>
      </c>
      <c r="Z7" s="25">
        <v>150009464</v>
      </c>
      <c r="AA7" s="25"/>
      <c r="AB7" s="25">
        <f>Proyectos[[#This Row],[Monto de Donación (Solicitado)]]+Proyectos[[#This Row],[Aporte Propio]]</f>
        <v>150009464</v>
      </c>
      <c r="AC7" s="25">
        <f>Proyectos[[#This Row],[Monto de Donación (Solicitado)]]+IFERROR(VLOOKUP(Proyectos[[#This Row],[Folio Proyecto]],'[1]Solicitudes Especiales'!R:S,2,FALSE),0)</f>
        <v>150009464</v>
      </c>
      <c r="AD7" s="26">
        <v>43613</v>
      </c>
      <c r="AE7" s="19"/>
      <c r="AF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 s="25" t="str">
        <f>IFERROR(VLOOKUP(Proyectos[[#This Row],[Folio Proyecto]],[1]!Reporte_Ley_N°21.015[[FOLIO PROYECTO]:[PERMANENCIA EN EL PUESTO DE TRABAJO LUEGO DE 9 MESES]],6,FALSE),"Sin Información")</f>
        <v>Sin Información</v>
      </c>
      <c r="AJ7" s="27" t="str">
        <f>IF(OR(Proyectos[[#This Row],[Fecha de Incio]]="Sin Información",Proyectos[[#This Row],[Fecha de Incio]]=""),"Sin Información",EDATE(Proyectos[[#This Row],[Fecha de Incio]],Proyectos[[#This Row],[Duración Aprobada]]))</f>
        <v>Sin Información</v>
      </c>
      <c r="AK7" s="27" t="str">
        <f ca="1">IF(Proyectos[[#This Row],[Fecha de Término]]="Sin Información","Sin Información",IF(Proyectos[[#This Row],[Fecha de Término]]&gt;TODAY(),"En Ejecución",IF(Proyectos[[#This Row],[Fecha de Término]]&lt;TODAY(),"Finalizado","FALSO")))</f>
        <v>Sin Información</v>
      </c>
      <c r="AL7" s="27" t="s">
        <v>988</v>
      </c>
      <c r="AS7" s="13" t="str" cm="1">
        <f t="array" ref="AS7">IF(Proyectos[[#This Row],[Evaluado]]="SI",_xlfn.TEXTJOIN(" 
",TRUE,_xlfn._xlws.FILTER([1]!Interacciones[Fecha],([1]!Interacciones[Folio Proyecto]=Proyectos[[#This Row],[Folio Proyecto]])*([1]!Interacciones[Tipo]=[1]Categoría!$G$2),"Sin Observaciones")),"Sin Evaluación")</f>
        <v>Sin Evaluación</v>
      </c>
      <c r="AT7" s="13" t="str" cm="1">
        <f t="array" ref="AT7">IF(Proyectos[[#This Row],[Evaluado]]="SI",_xlfn.TEXTJOIN(" 
",TRUE,_xlfn._xlws.FILTER([1]!Interacciones[Fecha],([1]!Interacciones[Folio Proyecto]=Proyectos[[#This Row],[Folio Proyecto]])*([1]!Interacciones[Tipo]=[1]Categoría!$G$3),"Sin Corrección")),"Sin Evaluación")</f>
        <v>Sin Evaluación</v>
      </c>
      <c r="AU7" s="29" t="str">
        <f>IF(IFERROR(FIND(AU$1,Proyectos[[#This Row],[Región (es)]]),0)&gt;0,1,"0")</f>
        <v>0</v>
      </c>
      <c r="AV7" s="29" t="str">
        <f>IF(IFERROR(FIND(AV$1,Proyectos[[#This Row],[Región (es)]]),0)&gt;0,1,"0")</f>
        <v>0</v>
      </c>
      <c r="AW7" s="29" t="str">
        <f>IF(IFERROR(FIND(AW$1,Proyectos[[#This Row],[Región (es)]]),0)&gt;0,1,"0")</f>
        <v>0</v>
      </c>
      <c r="AX7" s="29" t="str">
        <f>IF(IFERROR(FIND(AX$1,Proyectos[[#This Row],[Región (es)]]),0)&gt;0,1,"0")</f>
        <v>0</v>
      </c>
      <c r="AY7" s="29" t="str">
        <f>IF(IFERROR(FIND(AY$1,Proyectos[[#This Row],[Región (es)]]),0)&gt;0,1,"0")</f>
        <v>0</v>
      </c>
      <c r="AZ7" s="29" t="str">
        <f>IF(IFERROR(FIND(AZ$1,Proyectos[[#This Row],[Región (es)]]),0)&gt;0,1,"0")</f>
        <v>0</v>
      </c>
      <c r="BA7" s="29">
        <f>IF(IFERROR(FIND(BA$1,Proyectos[[#This Row],[Región (es)]]),0)&gt;0,1,"0")</f>
        <v>1</v>
      </c>
      <c r="BB7" s="29" t="str">
        <f>IF(IFERROR(FIND(BB$1,Proyectos[[#This Row],[Región (es)]]),0)&gt;0,1,"0")</f>
        <v>0</v>
      </c>
      <c r="BC7" s="29" t="str">
        <f>IF(IFERROR(FIND(BC$1,Proyectos[[#This Row],[Región (es)]]),0)&gt;0,1,"0")</f>
        <v>0</v>
      </c>
      <c r="BD7" s="29" t="str">
        <f>IF(IFERROR(FIND(BD$1,Proyectos[[#This Row],[Región (es)]]),0)&gt;0,1,"0")</f>
        <v>0</v>
      </c>
      <c r="BE7" s="29" t="str">
        <f>IF(IFERROR(FIND(BE$1,Proyectos[[#This Row],[Región (es)]]),0)&gt;0,1,"0")</f>
        <v>0</v>
      </c>
      <c r="BF7" s="29" t="str">
        <f>IF(IFERROR(FIND(BF$1,Proyectos[[#This Row],[Región (es)]]),0)&gt;0,1,"0")</f>
        <v>0</v>
      </c>
      <c r="BG7" s="29" t="str">
        <f>IF(IFERROR(FIND(BG$1,Proyectos[[#This Row],[Región (es)]]),0)&gt;0,1,"0")</f>
        <v>0</v>
      </c>
      <c r="BH7" s="29" t="str">
        <f>IF(IFERROR(FIND(BH$1,Proyectos[[#This Row],[Región (es)]]),0)&gt;0,1,"0")</f>
        <v>0</v>
      </c>
      <c r="BI7" s="29" t="str">
        <f>IF(IFERROR(FIND(BI$1,Proyectos[[#This Row],[Región (es)]]),0)&gt;0,1,"0")</f>
        <v>0</v>
      </c>
      <c r="BJ7" s="29" t="str">
        <f>IF(IFERROR(FIND(BJ$1,Proyectos[[#This Row],[Región (es)]]),0)&gt;0,1,"0")</f>
        <v>0</v>
      </c>
    </row>
    <row r="8" spans="1:63" hidden="1" x14ac:dyDescent="0.25">
      <c r="A8" s="12">
        <f>IF(Proyectos[[#This Row],[Estado]]="Aprobado",ROW(),"0")</f>
        <v>8</v>
      </c>
      <c r="B8" s="13">
        <v>2032</v>
      </c>
      <c r="C8" s="24">
        <v>134</v>
      </c>
      <c r="D8" s="15" t="s">
        <v>160</v>
      </c>
      <c r="E8" s="14">
        <v>43696</v>
      </c>
      <c r="F8" s="14">
        <v>43696</v>
      </c>
      <c r="G8" s="15"/>
      <c r="H8" s="14">
        <v>43696</v>
      </c>
      <c r="I8" s="14"/>
      <c r="J8" s="14">
        <v>43696</v>
      </c>
      <c r="K8" s="13" t="s">
        <v>1080</v>
      </c>
      <c r="L8" s="13" t="s">
        <v>1081</v>
      </c>
      <c r="M8" s="13">
        <v>2032</v>
      </c>
      <c r="N8" s="16" t="s">
        <v>1009</v>
      </c>
      <c r="O8" s="16"/>
      <c r="P8" s="16" t="s">
        <v>950</v>
      </c>
      <c r="Q8" s="16"/>
      <c r="R8" s="13">
        <v>22</v>
      </c>
      <c r="T8" s="13" t="s">
        <v>951</v>
      </c>
      <c r="U8" s="13">
        <v>12</v>
      </c>
      <c r="V8" s="13">
        <f>Proyectos[[#This Row],[Duración Inicial en Meses]]+IFERROR(VLOOKUP(Proyectos[[#This Row],[Folio Proyecto]],'[1]Solicitudes Especiales'!O:P,2,FALSE),0)</f>
        <v>18</v>
      </c>
      <c r="W8" s="12">
        <v>36</v>
      </c>
      <c r="X8" s="16" t="s">
        <v>1082</v>
      </c>
      <c r="Y8" s="16" t="s">
        <v>952</v>
      </c>
      <c r="Z8" s="25">
        <v>176600000</v>
      </c>
      <c r="AA8" s="25"/>
      <c r="AB8" s="25">
        <f>Proyectos[[#This Row],[Monto de Donación (Solicitado)]]+Proyectos[[#This Row],[Aporte Propio]]</f>
        <v>176600000</v>
      </c>
      <c r="AC8" s="25">
        <f>Proyectos[[#This Row],[Monto de Donación (Solicitado)]]+IFERROR(VLOOKUP(Proyectos[[#This Row],[Folio Proyecto]],'[1]Solicitudes Especiales'!R:S,2,FALSE),0)</f>
        <v>176600000</v>
      </c>
      <c r="AD8" s="26">
        <v>43696</v>
      </c>
      <c r="AE8" s="19"/>
      <c r="AF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 s="25" t="str">
        <f>IFERROR(VLOOKUP(Proyectos[[#This Row],[Folio Proyecto]],[1]!Reporte_Ley_N°21.015[[FOLIO PROYECTO]:[PERMANENCIA EN EL PUESTO DE TRABAJO LUEGO DE 9 MESES]],6,FALSE),"Sin Información")</f>
        <v>Sin Información</v>
      </c>
      <c r="AJ8" s="27" t="str">
        <f>IF(OR(Proyectos[[#This Row],[Fecha de Incio]]="Sin Información",Proyectos[[#This Row],[Fecha de Incio]]=""),"Sin Información",EDATE(Proyectos[[#This Row],[Fecha de Incio]],Proyectos[[#This Row],[Duración Aprobada]]))</f>
        <v>Sin Información</v>
      </c>
      <c r="AK8" s="27" t="str">
        <f ca="1">IF(Proyectos[[#This Row],[Fecha de Término]]="Sin Información","Sin Información",IF(Proyectos[[#This Row],[Fecha de Término]]&gt;TODAY(),"En Ejecución",IF(Proyectos[[#This Row],[Fecha de Término]]&lt;TODAY(),"Finalizado","FALSO")))</f>
        <v>Sin Información</v>
      </c>
      <c r="AL8" s="27" t="s">
        <v>976</v>
      </c>
      <c r="AN8" s="32" t="s">
        <v>977</v>
      </c>
      <c r="AO8" s="32">
        <v>44317</v>
      </c>
      <c r="AP8" s="32" t="s">
        <v>978</v>
      </c>
      <c r="AQ8" s="32" t="s">
        <v>1046</v>
      </c>
      <c r="AS8" s="13" t="str" cm="1">
        <f t="array" ref="AS8">IF(Proyectos[[#This Row],[Evaluado]]="SI",_xlfn.TEXTJOIN(" 
",TRUE,_xlfn._xlws.FILTER([1]!Interacciones[Fecha],([1]!Interacciones[Folio Proyecto]=Proyectos[[#This Row],[Folio Proyecto]])*([1]!Interacciones[Tipo]=[1]Categoría!$G$2),"Sin Observaciones")),"Sin Evaluación")</f>
        <v>Sin Evaluación</v>
      </c>
      <c r="AT8" s="13" t="str" cm="1">
        <f t="array" ref="AT8">IF(Proyectos[[#This Row],[Evaluado]]="SI",_xlfn.TEXTJOIN(" 
",TRUE,_xlfn._xlws.FILTER([1]!Interacciones[Fecha],([1]!Interacciones[Folio Proyecto]=Proyectos[[#This Row],[Folio Proyecto]])*([1]!Interacciones[Tipo]=[1]Categoría!$G$3),"Sin Corrección")),"Sin Evaluación")</f>
        <v>Sin Evaluación</v>
      </c>
      <c r="AU8" s="29" t="str">
        <f>IF(IFERROR(FIND(AU$1,Proyectos[[#This Row],[Región (es)]]),0)&gt;0,1,"0")</f>
        <v>0</v>
      </c>
      <c r="AV8" s="29" t="str">
        <f>IF(IFERROR(FIND(AV$1,Proyectos[[#This Row],[Región (es)]]),0)&gt;0,1,"0")</f>
        <v>0</v>
      </c>
      <c r="AW8" s="29" t="str">
        <f>IF(IFERROR(FIND(AW$1,Proyectos[[#This Row],[Región (es)]]),0)&gt;0,1,"0")</f>
        <v>0</v>
      </c>
      <c r="AX8" s="29" t="str">
        <f>IF(IFERROR(FIND(AX$1,Proyectos[[#This Row],[Región (es)]]),0)&gt;0,1,"0")</f>
        <v>0</v>
      </c>
      <c r="AY8" s="29" t="str">
        <f>IF(IFERROR(FIND(AY$1,Proyectos[[#This Row],[Región (es)]]),0)&gt;0,1,"0")</f>
        <v>0</v>
      </c>
      <c r="AZ8" s="29" t="str">
        <f>IF(IFERROR(FIND(AZ$1,Proyectos[[#This Row],[Región (es)]]),0)&gt;0,1,"0")</f>
        <v>0</v>
      </c>
      <c r="BA8" s="29">
        <f>IF(IFERROR(FIND(BA$1,Proyectos[[#This Row],[Región (es)]]),0)&gt;0,1,"0")</f>
        <v>1</v>
      </c>
      <c r="BB8" s="29" t="str">
        <f>IF(IFERROR(FIND(BB$1,Proyectos[[#This Row],[Región (es)]]),0)&gt;0,1,"0")</f>
        <v>0</v>
      </c>
      <c r="BC8" s="29" t="str">
        <f>IF(IFERROR(FIND(BC$1,Proyectos[[#This Row],[Región (es)]]),0)&gt;0,1,"0")</f>
        <v>0</v>
      </c>
      <c r="BD8" s="29" t="str">
        <f>IF(IFERROR(FIND(BD$1,Proyectos[[#This Row],[Región (es)]]),0)&gt;0,1,"0")</f>
        <v>0</v>
      </c>
      <c r="BE8" s="29" t="str">
        <f>IF(IFERROR(FIND(BE$1,Proyectos[[#This Row],[Región (es)]]),0)&gt;0,1,"0")</f>
        <v>0</v>
      </c>
      <c r="BF8" s="29" t="str">
        <f>IF(IFERROR(FIND(BF$1,Proyectos[[#This Row],[Región (es)]]),0)&gt;0,1,"0")</f>
        <v>0</v>
      </c>
      <c r="BG8" s="29" t="str">
        <f>IF(IFERROR(FIND(BG$1,Proyectos[[#This Row],[Región (es)]]),0)&gt;0,1,"0")</f>
        <v>0</v>
      </c>
      <c r="BH8" s="29" t="str">
        <f>IF(IFERROR(FIND(BH$1,Proyectos[[#This Row],[Región (es)]]),0)&gt;0,1,"0")</f>
        <v>0</v>
      </c>
      <c r="BI8" s="29" t="str">
        <f>IF(IFERROR(FIND(BI$1,Proyectos[[#This Row],[Región (es)]]),0)&gt;0,1,"0")</f>
        <v>0</v>
      </c>
      <c r="BJ8" s="29" t="str">
        <f>IF(IFERROR(FIND(BJ$1,Proyectos[[#This Row],[Región (es)]]),0)&gt;0,1,"0")</f>
        <v>0</v>
      </c>
      <c r="BK8" s="13" t="s">
        <v>980</v>
      </c>
    </row>
    <row r="9" spans="1:63" hidden="1" x14ac:dyDescent="0.25">
      <c r="A9" s="12">
        <f>IF(Proyectos[[#This Row],[Estado]]="Aprobado",ROW(),"0")</f>
        <v>9</v>
      </c>
      <c r="B9" s="13">
        <v>2160</v>
      </c>
      <c r="C9" s="24">
        <v>855</v>
      </c>
      <c r="D9" s="15" t="s">
        <v>1039</v>
      </c>
      <c r="E9" s="14">
        <v>43787</v>
      </c>
      <c r="F9" s="14">
        <v>43787</v>
      </c>
      <c r="G9" s="15"/>
      <c r="H9" s="14">
        <v>43787</v>
      </c>
      <c r="I9" s="14"/>
      <c r="J9" s="14">
        <v>43787</v>
      </c>
      <c r="K9" s="13" t="s">
        <v>1096</v>
      </c>
      <c r="L9" s="13" t="s">
        <v>1097</v>
      </c>
      <c r="M9" s="13">
        <v>2160</v>
      </c>
      <c r="N9" s="16" t="s">
        <v>1009</v>
      </c>
      <c r="O9" s="16"/>
      <c r="P9" s="16" t="s">
        <v>950</v>
      </c>
      <c r="Q9" s="16"/>
      <c r="R9" s="13">
        <v>43</v>
      </c>
      <c r="T9" s="13" t="s">
        <v>951</v>
      </c>
      <c r="U9" s="13">
        <v>36</v>
      </c>
      <c r="V9" s="13">
        <f>Proyectos[[#This Row],[Duración Inicial en Meses]]+IFERROR(VLOOKUP(Proyectos[[#This Row],[Folio Proyecto]],'[1]Solicitudes Especiales'!O:P,2,FALSE),0)</f>
        <v>54</v>
      </c>
      <c r="W9" s="12">
        <v>54</v>
      </c>
      <c r="X9" s="16" t="s">
        <v>135</v>
      </c>
      <c r="Y9" s="16" t="s">
        <v>952</v>
      </c>
      <c r="Z9" s="25">
        <v>308811500</v>
      </c>
      <c r="AA9" s="25"/>
      <c r="AB9" s="25">
        <f>Proyectos[[#This Row],[Monto de Donación (Solicitado)]]+Proyectos[[#This Row],[Aporte Propio]]</f>
        <v>308811500</v>
      </c>
      <c r="AC9" s="25">
        <f>Proyectos[[#This Row],[Monto de Donación (Solicitado)]]+IFERROR(VLOOKUP(Proyectos[[#This Row],[Folio Proyecto]],'[1]Solicitudes Especiales'!R:S,2,FALSE),0)</f>
        <v>308811500</v>
      </c>
      <c r="AD9" s="26">
        <v>43805</v>
      </c>
      <c r="AE9" s="19"/>
      <c r="AF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 s="25" t="str">
        <f>IFERROR(VLOOKUP(Proyectos[[#This Row],[Folio Proyecto]],[1]!Reporte_Ley_N°21.015[[FOLIO PROYECTO]:[PERMANENCIA EN EL PUESTO DE TRABAJO LUEGO DE 9 MESES]],6,FALSE),"Sin Información")</f>
        <v>Sin Información</v>
      </c>
      <c r="AJ9" s="27" t="str">
        <f>IF(OR(Proyectos[[#This Row],[Fecha de Incio]]="Sin Información",Proyectos[[#This Row],[Fecha de Incio]]=""),"Sin Información",EDATE(Proyectos[[#This Row],[Fecha de Incio]],Proyectos[[#This Row],[Duración Aprobada]]))</f>
        <v>Sin Información</v>
      </c>
      <c r="AK9" s="27" t="str">
        <f ca="1">IF(Proyectos[[#This Row],[Fecha de Término]]="Sin Información","Sin Información",IF(Proyectos[[#This Row],[Fecha de Término]]&gt;TODAY(),"En Ejecución",IF(Proyectos[[#This Row],[Fecha de Término]]&lt;TODAY(),"Finalizado","FALSO")))</f>
        <v>Sin Información</v>
      </c>
      <c r="AL9" s="27" t="s">
        <v>988</v>
      </c>
      <c r="AQ9" s="32" t="s">
        <v>1042</v>
      </c>
      <c r="AS9" s="13" t="str" cm="1">
        <f t="array" ref="AS9">IF(Proyectos[[#This Row],[Evaluado]]="SI",_xlfn.TEXTJOIN(" 
",TRUE,_xlfn._xlws.FILTER([1]!Interacciones[Fecha],([1]!Interacciones[Folio Proyecto]=Proyectos[[#This Row],[Folio Proyecto]])*([1]!Interacciones[Tipo]=[1]Categoría!$G$2),"Sin Observaciones")),"Sin Evaluación")</f>
        <v>Sin Evaluación</v>
      </c>
      <c r="AT9" s="13" t="str" cm="1">
        <f t="array" ref="AT9">IF(Proyectos[[#This Row],[Evaluado]]="SI",_xlfn.TEXTJOIN(" 
",TRUE,_xlfn._xlws.FILTER([1]!Interacciones[Fecha],([1]!Interacciones[Folio Proyecto]=Proyectos[[#This Row],[Folio Proyecto]])*([1]!Interacciones[Tipo]=[1]Categoría!$G$3),"Sin Corrección")),"Sin Evaluación")</f>
        <v>Sin Evaluación</v>
      </c>
      <c r="AU9" s="29" t="str">
        <f>IF(IFERROR(FIND(AU$1,Proyectos[[#This Row],[Región (es)]]),0)&gt;0,1,"0")</f>
        <v>0</v>
      </c>
      <c r="AV9" s="29" t="str">
        <f>IF(IFERROR(FIND(AV$1,Proyectos[[#This Row],[Región (es)]]),0)&gt;0,1,"0")</f>
        <v>0</v>
      </c>
      <c r="AW9" s="29" t="str">
        <f>IF(IFERROR(FIND(AW$1,Proyectos[[#This Row],[Región (es)]]),0)&gt;0,1,"0")</f>
        <v>0</v>
      </c>
      <c r="AX9" s="29" t="str">
        <f>IF(IFERROR(FIND(AX$1,Proyectos[[#This Row],[Región (es)]]),0)&gt;0,1,"0")</f>
        <v>0</v>
      </c>
      <c r="AY9" s="29" t="str">
        <f>IF(IFERROR(FIND(AY$1,Proyectos[[#This Row],[Región (es)]]),0)&gt;0,1,"0")</f>
        <v>0</v>
      </c>
      <c r="AZ9" s="29" t="str">
        <f>IF(IFERROR(FIND(AZ$1,Proyectos[[#This Row],[Región (es)]]),0)&gt;0,1,"0")</f>
        <v>0</v>
      </c>
      <c r="BA9" s="29">
        <f>IF(IFERROR(FIND(BA$1,Proyectos[[#This Row],[Región (es)]]),0)&gt;0,1,"0")</f>
        <v>1</v>
      </c>
      <c r="BB9" s="29" t="str">
        <f>IF(IFERROR(FIND(BB$1,Proyectos[[#This Row],[Región (es)]]),0)&gt;0,1,"0")</f>
        <v>0</v>
      </c>
      <c r="BC9" s="29" t="str">
        <f>IF(IFERROR(FIND(BC$1,Proyectos[[#This Row],[Región (es)]]),0)&gt;0,1,"0")</f>
        <v>0</v>
      </c>
      <c r="BD9" s="29" t="str">
        <f>IF(IFERROR(FIND(BD$1,Proyectos[[#This Row],[Región (es)]]),0)&gt;0,1,"0")</f>
        <v>0</v>
      </c>
      <c r="BE9" s="29" t="str">
        <f>IF(IFERROR(FIND(BE$1,Proyectos[[#This Row],[Región (es)]]),0)&gt;0,1,"0")</f>
        <v>0</v>
      </c>
      <c r="BF9" s="29" t="str">
        <f>IF(IFERROR(FIND(BF$1,Proyectos[[#This Row],[Región (es)]]),0)&gt;0,1,"0")</f>
        <v>0</v>
      </c>
      <c r="BG9" s="29" t="str">
        <f>IF(IFERROR(FIND(BG$1,Proyectos[[#This Row],[Región (es)]]),0)&gt;0,1,"0")</f>
        <v>0</v>
      </c>
      <c r="BH9" s="29" t="str">
        <f>IF(IFERROR(FIND(BH$1,Proyectos[[#This Row],[Región (es)]]),0)&gt;0,1,"0")</f>
        <v>0</v>
      </c>
      <c r="BI9" s="29" t="str">
        <f>IF(IFERROR(FIND(BI$1,Proyectos[[#This Row],[Región (es)]]),0)&gt;0,1,"0")</f>
        <v>0</v>
      </c>
      <c r="BJ9" s="29" t="str">
        <f>IF(IFERROR(FIND(BJ$1,Proyectos[[#This Row],[Región (es)]]),0)&gt;0,1,"0")</f>
        <v>0</v>
      </c>
    </row>
    <row r="10" spans="1:63" hidden="1" x14ac:dyDescent="0.25">
      <c r="A10" s="12">
        <f>IF(Proyectos[[#This Row],[Estado]]="Aprobado",ROW(),"0")</f>
        <v>10</v>
      </c>
      <c r="B10" s="13">
        <v>1935</v>
      </c>
      <c r="C10" s="24">
        <v>555</v>
      </c>
      <c r="D10" s="15" t="s">
        <v>1098</v>
      </c>
      <c r="E10" s="14">
        <v>43787</v>
      </c>
      <c r="F10" s="14">
        <v>43787</v>
      </c>
      <c r="G10" s="15"/>
      <c r="H10" s="14">
        <v>43787</v>
      </c>
      <c r="I10" s="14"/>
      <c r="J10" s="14">
        <v>43787</v>
      </c>
      <c r="K10" s="13" t="s">
        <v>1099</v>
      </c>
      <c r="L10" s="13" t="s">
        <v>1100</v>
      </c>
      <c r="M10" s="13">
        <v>1935</v>
      </c>
      <c r="N10" s="16" t="s">
        <v>1009</v>
      </c>
      <c r="O10" s="16"/>
      <c r="P10" s="16" t="s">
        <v>950</v>
      </c>
      <c r="Q10" s="16"/>
      <c r="R10" s="13">
        <v>264</v>
      </c>
      <c r="T10" s="13" t="s">
        <v>951</v>
      </c>
      <c r="U10" s="13">
        <v>12</v>
      </c>
      <c r="V10" s="13">
        <f>Proyectos[[#This Row],[Duración Inicial en Meses]]+IFERROR(VLOOKUP(Proyectos[[#This Row],[Folio Proyecto]],'[1]Solicitudes Especiales'!O:P,2,FALSE),0)</f>
        <v>30</v>
      </c>
      <c r="W10" s="12">
        <v>440</v>
      </c>
      <c r="X10" s="16" t="s">
        <v>1101</v>
      </c>
      <c r="Y10" s="16" t="s">
        <v>952</v>
      </c>
      <c r="Z10" s="25">
        <v>859120000</v>
      </c>
      <c r="AA10" s="25"/>
      <c r="AB10" s="25">
        <f>Proyectos[[#This Row],[Monto de Donación (Solicitado)]]+Proyectos[[#This Row],[Aporte Propio]]</f>
        <v>859120000</v>
      </c>
      <c r="AC10" s="25">
        <f>Proyectos[[#This Row],[Monto de Donación (Solicitado)]]+IFERROR(VLOOKUP(Proyectos[[#This Row],[Folio Proyecto]],'[1]Solicitudes Especiales'!R:S,2,FALSE),0)</f>
        <v>859120000</v>
      </c>
      <c r="AD10" s="26">
        <v>44942</v>
      </c>
      <c r="AE10" s="19"/>
      <c r="AF1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 s="25" t="str">
        <f>IFERROR(VLOOKUP(Proyectos[[#This Row],[Folio Proyecto]],[1]!Reporte_Ley_N°21.015[[FOLIO PROYECTO]:[PERMANENCIA EN EL PUESTO DE TRABAJO LUEGO DE 9 MESES]],6,FALSE),"Sin Información")</f>
        <v>Sin Información</v>
      </c>
      <c r="AJ10" s="27" t="str">
        <f>IF(OR(Proyectos[[#This Row],[Fecha de Incio]]="Sin Información",Proyectos[[#This Row],[Fecha de Incio]]=""),"Sin Información",EDATE(Proyectos[[#This Row],[Fecha de Incio]],Proyectos[[#This Row],[Duración Aprobada]]))</f>
        <v>Sin Información</v>
      </c>
      <c r="AK10" s="27" t="str">
        <f ca="1">IF(Proyectos[[#This Row],[Fecha de Término]]="Sin Información","Sin Información",IF(Proyectos[[#This Row],[Fecha de Término]]&gt;TODAY(),"En Ejecución",IF(Proyectos[[#This Row],[Fecha de Término]]&lt;TODAY(),"Finalizado","FALSO")))</f>
        <v>Sin Información</v>
      </c>
      <c r="AL10" s="27" t="s">
        <v>976</v>
      </c>
      <c r="AS10" s="13" t="str" cm="1">
        <f t="array" ref="AS10">IF(Proyectos[[#This Row],[Evaluado]]="SI",_xlfn.TEXTJOIN(" 
",TRUE,_xlfn._xlws.FILTER([1]!Interacciones[Fecha],([1]!Interacciones[Folio Proyecto]=Proyectos[[#This Row],[Folio Proyecto]])*([1]!Interacciones[Tipo]=[1]Categoría!$G$2),"Sin Observaciones")),"Sin Evaluación")</f>
        <v>Sin Evaluación</v>
      </c>
      <c r="AT10" s="13" t="str" cm="1">
        <f t="array" ref="AT10">IF(Proyectos[[#This Row],[Evaluado]]="SI",_xlfn.TEXTJOIN(" 
",TRUE,_xlfn._xlws.FILTER([1]!Interacciones[Fecha],([1]!Interacciones[Folio Proyecto]=Proyectos[[#This Row],[Folio Proyecto]])*([1]!Interacciones[Tipo]=[1]Categoría!$G$3),"Sin Corrección")),"Sin Evaluación")</f>
        <v>Sin Evaluación</v>
      </c>
      <c r="AU10" s="29" t="str">
        <f>IF(IFERROR(FIND(AU$1,Proyectos[[#This Row],[Región (es)]]),0)&gt;0,1,"0")</f>
        <v>0</v>
      </c>
      <c r="AV10" s="29" t="str">
        <f>IF(IFERROR(FIND(AV$1,Proyectos[[#This Row],[Región (es)]]),0)&gt;0,1,"0")</f>
        <v>0</v>
      </c>
      <c r="AW10" s="29" t="str">
        <f>IF(IFERROR(FIND(AW$1,Proyectos[[#This Row],[Región (es)]]),0)&gt;0,1,"0")</f>
        <v>0</v>
      </c>
      <c r="AX10" s="29">
        <f>IF(IFERROR(FIND(AX$1,Proyectos[[#This Row],[Región (es)]]),0)&gt;0,1,"0")</f>
        <v>1</v>
      </c>
      <c r="AY10" s="29" t="str">
        <f>IF(IFERROR(FIND(AY$1,Proyectos[[#This Row],[Región (es)]]),0)&gt;0,1,"0")</f>
        <v>0</v>
      </c>
      <c r="AZ10" s="29">
        <f>IF(IFERROR(FIND(AZ$1,Proyectos[[#This Row],[Región (es)]]),0)&gt;0,1,"0")</f>
        <v>1</v>
      </c>
      <c r="BA10" s="29">
        <f>IF(IFERROR(FIND(BA$1,Proyectos[[#This Row],[Región (es)]]),0)&gt;0,1,"0")</f>
        <v>1</v>
      </c>
      <c r="BB10" s="29" t="str">
        <f>IF(IFERROR(FIND(BB$1,Proyectos[[#This Row],[Región (es)]]),0)&gt;0,1,"0")</f>
        <v>0</v>
      </c>
      <c r="BC10" s="29" t="str">
        <f>IF(IFERROR(FIND(BC$1,Proyectos[[#This Row],[Región (es)]]),0)&gt;0,1,"0")</f>
        <v>0</v>
      </c>
      <c r="BD10" s="29" t="str">
        <f>IF(IFERROR(FIND(BD$1,Proyectos[[#This Row],[Región (es)]]),0)&gt;0,1,"0")</f>
        <v>0</v>
      </c>
      <c r="BE10" s="29" t="str">
        <f>IF(IFERROR(FIND(BE$1,Proyectos[[#This Row],[Región (es)]]),0)&gt;0,1,"0")</f>
        <v>0</v>
      </c>
      <c r="BF10" s="29" t="str">
        <f>IF(IFERROR(FIND(BF$1,Proyectos[[#This Row],[Región (es)]]),0)&gt;0,1,"0")</f>
        <v>0</v>
      </c>
      <c r="BG10" s="29" t="str">
        <f>IF(IFERROR(FIND(BG$1,Proyectos[[#This Row],[Región (es)]]),0)&gt;0,1,"0")</f>
        <v>0</v>
      </c>
      <c r="BH10" s="29" t="str">
        <f>IF(IFERROR(FIND(BH$1,Proyectos[[#This Row],[Región (es)]]),0)&gt;0,1,"0")</f>
        <v>0</v>
      </c>
      <c r="BI10" s="29" t="str">
        <f>IF(IFERROR(FIND(BI$1,Proyectos[[#This Row],[Región (es)]]),0)&gt;0,1,"0")</f>
        <v>0</v>
      </c>
      <c r="BJ10" s="29" t="str">
        <f>IF(IFERROR(FIND(BJ$1,Proyectos[[#This Row],[Región (es)]]),0)&gt;0,1,"0")</f>
        <v>0</v>
      </c>
    </row>
    <row r="11" spans="1:63" hidden="1" x14ac:dyDescent="0.25">
      <c r="A11" s="12">
        <f>IF(Proyectos[[#This Row],[Estado]]="Aprobado",ROW(),"0")</f>
        <v>11</v>
      </c>
      <c r="B11" s="13">
        <v>2176</v>
      </c>
      <c r="C11" s="24">
        <v>184</v>
      </c>
      <c r="D11" s="15" t="s">
        <v>211</v>
      </c>
      <c r="E11" s="14">
        <v>43817</v>
      </c>
      <c r="F11" s="14">
        <v>43817</v>
      </c>
      <c r="G11" s="15"/>
      <c r="H11" s="14">
        <v>43817</v>
      </c>
      <c r="I11" s="14"/>
      <c r="J11" s="14">
        <v>43817</v>
      </c>
      <c r="K11" s="13" t="s">
        <v>1103</v>
      </c>
      <c r="L11" s="13" t="s">
        <v>1104</v>
      </c>
      <c r="M11" s="13">
        <v>2176</v>
      </c>
      <c r="N11" s="16" t="s">
        <v>1009</v>
      </c>
      <c r="O11" s="16"/>
      <c r="P11" s="16" t="s">
        <v>950</v>
      </c>
      <c r="Q11" s="16"/>
      <c r="T11" s="13" t="s">
        <v>951</v>
      </c>
      <c r="U11" s="13">
        <v>10</v>
      </c>
      <c r="V11" s="13">
        <f>Proyectos[[#This Row],[Duración Inicial en Meses]]+IFERROR(VLOOKUP(Proyectos[[#This Row],[Folio Proyecto]],'[1]Solicitudes Especiales'!O:P,2,FALSE),0)</f>
        <v>55</v>
      </c>
      <c r="W11" s="12">
        <v>12</v>
      </c>
      <c r="X11" s="16" t="s">
        <v>1105</v>
      </c>
      <c r="Y11" s="16" t="s">
        <v>952</v>
      </c>
      <c r="Z11" s="25">
        <v>50150000</v>
      </c>
      <c r="AA11" s="25"/>
      <c r="AB11" s="25">
        <f>Proyectos[[#This Row],[Monto de Donación (Solicitado)]]+Proyectos[[#This Row],[Aporte Propio]]</f>
        <v>50150000</v>
      </c>
      <c r="AC11" s="25">
        <f>Proyectos[[#This Row],[Monto de Donación (Solicitado)]]+IFERROR(VLOOKUP(Proyectos[[#This Row],[Folio Proyecto]],'[1]Solicitudes Especiales'!R:S,2,FALSE),0)</f>
        <v>52687500</v>
      </c>
      <c r="AD11" s="26">
        <v>43820</v>
      </c>
      <c r="AE11" s="19"/>
      <c r="AF1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 s="25" t="str">
        <f>IFERROR(VLOOKUP(Proyectos[[#This Row],[Folio Proyecto]],[1]!Reporte_Ley_N°21.015[[FOLIO PROYECTO]:[PERMANENCIA EN EL PUESTO DE TRABAJO LUEGO DE 9 MESES]],6,FALSE),"Sin Información")</f>
        <v>Sin Información</v>
      </c>
      <c r="AJ11" s="27" t="str">
        <f>IF(OR(Proyectos[[#This Row],[Fecha de Incio]]="Sin Información",Proyectos[[#This Row],[Fecha de Incio]]=""),"Sin Información",EDATE(Proyectos[[#This Row],[Fecha de Incio]],Proyectos[[#This Row],[Duración Aprobada]]))</f>
        <v>Sin Información</v>
      </c>
      <c r="AK11" s="27" t="str">
        <f ca="1">IF(Proyectos[[#This Row],[Fecha de Término]]="Sin Información","Sin Información",IF(Proyectos[[#This Row],[Fecha de Término]]&gt;TODAY(),"En Ejecución",IF(Proyectos[[#This Row],[Fecha de Término]]&lt;TODAY(),"Finalizado","FALSO")))</f>
        <v>Sin Información</v>
      </c>
      <c r="AL11" s="27" t="s">
        <v>976</v>
      </c>
      <c r="AQ11" s="32" t="s">
        <v>1042</v>
      </c>
      <c r="AS11" s="13" t="str" cm="1">
        <f t="array" ref="AS11">IF(Proyectos[[#This Row],[Evaluado]]="SI",_xlfn.TEXTJOIN(" 
",TRUE,_xlfn._xlws.FILTER([1]!Interacciones[Fecha],([1]!Interacciones[Folio Proyecto]=Proyectos[[#This Row],[Folio Proyecto]])*([1]!Interacciones[Tipo]=[1]Categoría!$G$2),"Sin Observaciones")),"Sin Evaluación")</f>
        <v>Sin Evaluación</v>
      </c>
      <c r="AT11" s="13" t="str" cm="1">
        <f t="array" ref="AT11">IF(Proyectos[[#This Row],[Evaluado]]="SI",_xlfn.TEXTJOIN(" 
",TRUE,_xlfn._xlws.FILTER([1]!Interacciones[Fecha],([1]!Interacciones[Folio Proyecto]=Proyectos[[#This Row],[Folio Proyecto]])*([1]!Interacciones[Tipo]=[1]Categoría!$G$3),"Sin Corrección")),"Sin Evaluación")</f>
        <v>Sin Evaluación</v>
      </c>
      <c r="AU11" s="29" t="str">
        <f>IF(IFERROR(FIND(AU$1,Proyectos[[#This Row],[Región (es)]]),0)&gt;0,1,"0")</f>
        <v>0</v>
      </c>
      <c r="AV11" s="29" t="str">
        <f>IF(IFERROR(FIND(AV$1,Proyectos[[#This Row],[Región (es)]]),0)&gt;0,1,"0")</f>
        <v>0</v>
      </c>
      <c r="AW11" s="29" t="str">
        <f>IF(IFERROR(FIND(AW$1,Proyectos[[#This Row],[Región (es)]]),0)&gt;0,1,"0")</f>
        <v>0</v>
      </c>
      <c r="AX11" s="29" t="str">
        <f>IF(IFERROR(FIND(AX$1,Proyectos[[#This Row],[Región (es)]]),0)&gt;0,1,"0")</f>
        <v>0</v>
      </c>
      <c r="AY11" s="29" t="str">
        <f>IF(IFERROR(FIND(AY$1,Proyectos[[#This Row],[Región (es)]]),0)&gt;0,1,"0")</f>
        <v>0</v>
      </c>
      <c r="AZ11" s="29" t="str">
        <f>IF(IFERROR(FIND(AZ$1,Proyectos[[#This Row],[Región (es)]]),0)&gt;0,1,"0")</f>
        <v>0</v>
      </c>
      <c r="BA11" s="29" t="str">
        <f>IF(IFERROR(FIND(BA$1,Proyectos[[#This Row],[Región (es)]]),0)&gt;0,1,"0")</f>
        <v>0</v>
      </c>
      <c r="BB11" s="29" t="str">
        <f>IF(IFERROR(FIND(BB$1,Proyectos[[#This Row],[Región (es)]]),0)&gt;0,1,"0")</f>
        <v>0</v>
      </c>
      <c r="BC11" s="29" t="str">
        <f>IF(IFERROR(FIND(BC$1,Proyectos[[#This Row],[Región (es)]]),0)&gt;0,1,"0")</f>
        <v>0</v>
      </c>
      <c r="BD11" s="29" t="str">
        <f>IF(IFERROR(FIND(BD$1,Proyectos[[#This Row],[Región (es)]]),0)&gt;0,1,"0")</f>
        <v>0</v>
      </c>
      <c r="BE11" s="29" t="str">
        <f>IF(IFERROR(FIND(BE$1,Proyectos[[#This Row],[Región (es)]]),0)&gt;0,1,"0")</f>
        <v>0</v>
      </c>
      <c r="BF11" s="29" t="str">
        <f>IF(IFERROR(FIND(BF$1,Proyectos[[#This Row],[Región (es)]]),0)&gt;0,1,"0")</f>
        <v>0</v>
      </c>
      <c r="BG11" s="29" t="str">
        <f>IF(IFERROR(FIND(BG$1,Proyectos[[#This Row],[Región (es)]]),0)&gt;0,1,"0")</f>
        <v>0</v>
      </c>
      <c r="BH11" s="29" t="str">
        <f>IF(IFERROR(FIND(BH$1,Proyectos[[#This Row],[Región (es)]]),0)&gt;0,1,"0")</f>
        <v>0</v>
      </c>
      <c r="BI11" s="29" t="str">
        <f>IF(IFERROR(FIND(BI$1,Proyectos[[#This Row],[Región (es)]]),0)&gt;0,1,"0")</f>
        <v>0</v>
      </c>
      <c r="BJ11" s="29" t="str">
        <f>IF(IFERROR(FIND(BJ$1,Proyectos[[#This Row],[Región (es)]]),0)&gt;0,1,"0")</f>
        <v>0</v>
      </c>
    </row>
    <row r="12" spans="1:63" hidden="1" x14ac:dyDescent="0.25">
      <c r="A12" s="12">
        <f>IF(Proyectos[[#This Row],[Estado]]="Aprobado",ROW(),"0")</f>
        <v>12</v>
      </c>
      <c r="B12" s="13">
        <v>2175</v>
      </c>
      <c r="C12" s="24">
        <v>247</v>
      </c>
      <c r="D12" s="15" t="s">
        <v>1106</v>
      </c>
      <c r="E12" s="14">
        <v>43817</v>
      </c>
      <c r="F12" s="14">
        <v>43817</v>
      </c>
      <c r="G12" s="15"/>
      <c r="H12" s="14">
        <v>43817</v>
      </c>
      <c r="I12" s="14"/>
      <c r="J12" s="14">
        <v>43817</v>
      </c>
      <c r="K12" s="13" t="s">
        <v>275</v>
      </c>
      <c r="L12" s="13" t="s">
        <v>1107</v>
      </c>
      <c r="M12" s="13">
        <v>2175</v>
      </c>
      <c r="N12" s="16" t="s">
        <v>1009</v>
      </c>
      <c r="O12" s="16"/>
      <c r="P12" s="16" t="s">
        <v>950</v>
      </c>
      <c r="Q12" s="16"/>
      <c r="R12" s="13">
        <v>243</v>
      </c>
      <c r="T12" s="13" t="s">
        <v>951</v>
      </c>
      <c r="U12" s="13">
        <v>42</v>
      </c>
      <c r="V12" s="13">
        <f>Proyectos[[#This Row],[Duración Inicial en Meses]]+IFERROR(VLOOKUP(Proyectos[[#This Row],[Folio Proyecto]],'[1]Solicitudes Especiales'!O:P,2,FALSE),0)</f>
        <v>66</v>
      </c>
      <c r="W12" s="12">
        <v>270</v>
      </c>
      <c r="X12" s="16" t="s">
        <v>1108</v>
      </c>
      <c r="Y12" s="16" t="s">
        <v>952</v>
      </c>
      <c r="Z12" s="25">
        <v>1511417250</v>
      </c>
      <c r="AA12" s="25"/>
      <c r="AB12" s="25">
        <f>Proyectos[[#This Row],[Monto de Donación (Solicitado)]]+Proyectos[[#This Row],[Aporte Propio]]</f>
        <v>1511417250</v>
      </c>
      <c r="AC12" s="25">
        <f>Proyectos[[#This Row],[Monto de Donación (Solicitado)]]+IFERROR(VLOOKUP(Proyectos[[#This Row],[Folio Proyecto]],'[1]Solicitudes Especiales'!R:S,2,FALSE),0)</f>
        <v>1768011775</v>
      </c>
      <c r="AD12" s="26">
        <v>43800</v>
      </c>
      <c r="AE12" s="19"/>
      <c r="AF1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2" s="25" t="str">
        <f>IFERROR(VLOOKUP(Proyectos[[#This Row],[Folio Proyecto]],[1]!Reporte_Ley_N°21.015[[FOLIO PROYECTO]:[PERMANENCIA EN EL PUESTO DE TRABAJO LUEGO DE 9 MESES]],6,FALSE),"Sin Información")</f>
        <v>Sin Información</v>
      </c>
      <c r="AJ12" s="27" t="str">
        <f>IF(OR(Proyectos[[#This Row],[Fecha de Incio]]="Sin Información",Proyectos[[#This Row],[Fecha de Incio]]=""),"Sin Información",EDATE(Proyectos[[#This Row],[Fecha de Incio]],Proyectos[[#This Row],[Duración Aprobada]]))</f>
        <v>Sin Información</v>
      </c>
      <c r="AK12" s="27" t="str">
        <f ca="1">IF(Proyectos[[#This Row],[Fecha de Término]]="Sin Información","Sin Información",IF(Proyectos[[#This Row],[Fecha de Término]]&gt;TODAY(),"En Ejecución",IF(Proyectos[[#This Row],[Fecha de Término]]&lt;TODAY(),"Finalizado","FALSO")))</f>
        <v>Sin Información</v>
      </c>
      <c r="AL12" s="27" t="s">
        <v>988</v>
      </c>
      <c r="AQ12" s="32" t="s">
        <v>1042</v>
      </c>
      <c r="AS12" s="13" t="str" cm="1">
        <f t="array" ref="AS12">IF(Proyectos[[#This Row],[Evaluado]]="SI",_xlfn.TEXTJOIN(" 
",TRUE,_xlfn._xlws.FILTER([1]!Interacciones[Fecha],([1]!Interacciones[Folio Proyecto]=Proyectos[[#This Row],[Folio Proyecto]])*([1]!Interacciones[Tipo]=[1]Categoría!$G$2),"Sin Observaciones")),"Sin Evaluación")</f>
        <v>Sin Evaluación</v>
      </c>
      <c r="AT12" s="13" t="str" cm="1">
        <f t="array" ref="AT12">IF(Proyectos[[#This Row],[Evaluado]]="SI",_xlfn.TEXTJOIN(" 
",TRUE,_xlfn._xlws.FILTER([1]!Interacciones[Fecha],([1]!Interacciones[Folio Proyecto]=Proyectos[[#This Row],[Folio Proyecto]])*([1]!Interacciones[Tipo]=[1]Categoría!$G$3),"Sin Corrección")),"Sin Evaluación")</f>
        <v>Sin Evaluación</v>
      </c>
      <c r="AU12" s="29">
        <f>IF(IFERROR(FIND(AU$1,Proyectos[[#This Row],[Región (es)]]),0)&gt;0,1,"0")</f>
        <v>1</v>
      </c>
      <c r="AV12" s="29" t="str">
        <f>IF(IFERROR(FIND(AV$1,Proyectos[[#This Row],[Región (es)]]),0)&gt;0,1,"0")</f>
        <v>0</v>
      </c>
      <c r="AW12" s="29" t="str">
        <f>IF(IFERROR(FIND(AW$1,Proyectos[[#This Row],[Región (es)]]),0)&gt;0,1,"0")</f>
        <v>0</v>
      </c>
      <c r="AX12" s="29" t="str">
        <f>IF(IFERROR(FIND(AX$1,Proyectos[[#This Row],[Región (es)]]),0)&gt;0,1,"0")</f>
        <v>0</v>
      </c>
      <c r="AY12" s="29" t="str">
        <f>IF(IFERROR(FIND(AY$1,Proyectos[[#This Row],[Región (es)]]),0)&gt;0,1,"0")</f>
        <v>0</v>
      </c>
      <c r="AZ12" s="29" t="str">
        <f>IF(IFERROR(FIND(AZ$1,Proyectos[[#This Row],[Región (es)]]),0)&gt;0,1,"0")</f>
        <v>0</v>
      </c>
      <c r="BA12" s="29">
        <f>IF(IFERROR(FIND(BA$1,Proyectos[[#This Row],[Región (es)]]),0)&gt;0,1,"0")</f>
        <v>1</v>
      </c>
      <c r="BB12" s="29">
        <f>IF(IFERROR(FIND(BB$1,Proyectos[[#This Row],[Región (es)]]),0)&gt;0,1,"0")</f>
        <v>1</v>
      </c>
      <c r="BC12" s="29" t="str">
        <f>IF(IFERROR(FIND(BC$1,Proyectos[[#This Row],[Región (es)]]),0)&gt;0,1,"0")</f>
        <v>0</v>
      </c>
      <c r="BD12" s="29" t="str">
        <f>IF(IFERROR(FIND(BD$1,Proyectos[[#This Row],[Región (es)]]),0)&gt;0,1,"0")</f>
        <v>0</v>
      </c>
      <c r="BE12" s="29" t="str">
        <f>IF(IFERROR(FIND(BE$1,Proyectos[[#This Row],[Región (es)]]),0)&gt;0,1,"0")</f>
        <v>0</v>
      </c>
      <c r="BF12" s="29" t="str">
        <f>IF(IFERROR(FIND(BF$1,Proyectos[[#This Row],[Región (es)]]),0)&gt;0,1,"0")</f>
        <v>0</v>
      </c>
      <c r="BG12" s="29" t="str">
        <f>IF(IFERROR(FIND(BG$1,Proyectos[[#This Row],[Región (es)]]),0)&gt;0,1,"0")</f>
        <v>0</v>
      </c>
      <c r="BH12" s="29" t="str">
        <f>IF(IFERROR(FIND(BH$1,Proyectos[[#This Row],[Región (es)]]),0)&gt;0,1,"0")</f>
        <v>0</v>
      </c>
      <c r="BI12" s="29" t="str">
        <f>IF(IFERROR(FIND(BI$1,Proyectos[[#This Row],[Región (es)]]),0)&gt;0,1,"0")</f>
        <v>0</v>
      </c>
      <c r="BJ12" s="29" t="str">
        <f>IF(IFERROR(FIND(BJ$1,Proyectos[[#This Row],[Región (es)]]),0)&gt;0,1,"0")</f>
        <v>0</v>
      </c>
    </row>
    <row r="13" spans="1:63" hidden="1" x14ac:dyDescent="0.25">
      <c r="A13" s="12">
        <f>IF(Proyectos[[#This Row],[Estado]]="Aprobado",ROW(),"0")</f>
        <v>13</v>
      </c>
      <c r="B13" s="13">
        <v>2206</v>
      </c>
      <c r="C13" s="24">
        <v>412</v>
      </c>
      <c r="D13" s="15" t="s">
        <v>956</v>
      </c>
      <c r="E13" s="14">
        <v>43857</v>
      </c>
      <c r="F13" s="14">
        <v>43857</v>
      </c>
      <c r="G13" s="15"/>
      <c r="H13" s="14">
        <v>43857</v>
      </c>
      <c r="I13" s="14"/>
      <c r="J13" s="14">
        <v>43857</v>
      </c>
      <c r="K13" s="13" t="s">
        <v>1084</v>
      </c>
      <c r="L13" s="13" t="s">
        <v>1085</v>
      </c>
      <c r="M13" s="13">
        <v>2206</v>
      </c>
      <c r="N13" s="16" t="s">
        <v>1009</v>
      </c>
      <c r="O13" s="16"/>
      <c r="P13" s="16" t="s">
        <v>950</v>
      </c>
      <c r="Q13" s="16"/>
      <c r="T13" s="13" t="s">
        <v>951</v>
      </c>
      <c r="U13" s="13">
        <v>36</v>
      </c>
      <c r="V13" s="13">
        <f>Proyectos[[#This Row],[Duración Inicial en Meses]]+IFERROR(VLOOKUP(Proyectos[[#This Row],[Folio Proyecto]],'[1]Solicitudes Especiales'!O:P,2,FALSE),0)</f>
        <v>72</v>
      </c>
      <c r="W13" s="12">
        <v>4600</v>
      </c>
      <c r="X13" s="16" t="s">
        <v>1082</v>
      </c>
      <c r="Y13" s="16" t="s">
        <v>952</v>
      </c>
      <c r="Z13" s="25">
        <v>538020000</v>
      </c>
      <c r="AA13" s="25"/>
      <c r="AB13" s="25">
        <f>Proyectos[[#This Row],[Monto de Donación (Solicitado)]]+Proyectos[[#This Row],[Aporte Propio]]</f>
        <v>538020000</v>
      </c>
      <c r="AC13" s="25">
        <f>Proyectos[[#This Row],[Monto de Donación (Solicitado)]]+IFERROR(VLOOKUP(Proyectos[[#This Row],[Folio Proyecto]],'[1]Solicitudes Especiales'!R:S,2,FALSE),0)</f>
        <v>720920133</v>
      </c>
      <c r="AD13" s="26">
        <v>43854</v>
      </c>
      <c r="AE13" s="19"/>
      <c r="AF1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3" s="25" t="str">
        <f>IFERROR(VLOOKUP(Proyectos[[#This Row],[Folio Proyecto]],[1]!Reporte_Ley_N°21.015[[FOLIO PROYECTO]:[PERMANENCIA EN EL PUESTO DE TRABAJO LUEGO DE 9 MESES]],6,FALSE),"Sin Información")</f>
        <v>Sin Información</v>
      </c>
      <c r="AJ13" s="27" t="str">
        <f>IF(OR(Proyectos[[#This Row],[Fecha de Incio]]="Sin Información",Proyectos[[#This Row],[Fecha de Incio]]=""),"Sin Información",EDATE(Proyectos[[#This Row],[Fecha de Incio]],Proyectos[[#This Row],[Duración Aprobada]]))</f>
        <v>Sin Información</v>
      </c>
      <c r="AK13" s="27" t="str">
        <f ca="1">IF(Proyectos[[#This Row],[Fecha de Término]]="Sin Información","Sin Información",IF(Proyectos[[#This Row],[Fecha de Término]]&gt;TODAY(),"En Ejecución",IF(Proyectos[[#This Row],[Fecha de Término]]&lt;TODAY(),"Finalizado","FALSO")))</f>
        <v>Sin Información</v>
      </c>
      <c r="AL13" s="27" t="s">
        <v>988</v>
      </c>
      <c r="AN13" s="32"/>
      <c r="AO13" s="32"/>
      <c r="AP13" s="32"/>
      <c r="AQ13" s="32"/>
      <c r="AS13" s="13" t="str" cm="1">
        <f t="array" ref="AS13">IF(Proyectos[[#This Row],[Evaluado]]="SI",_xlfn.TEXTJOIN(" 
",TRUE,_xlfn._xlws.FILTER([1]!Interacciones[Fecha],([1]!Interacciones[Folio Proyecto]=Proyectos[[#This Row],[Folio Proyecto]])*([1]!Interacciones[Tipo]=[1]Categoría!$G$2),"Sin Observaciones")),"Sin Evaluación")</f>
        <v>Sin Evaluación</v>
      </c>
      <c r="AT13" s="13" t="str" cm="1">
        <f t="array" ref="AT13">IF(Proyectos[[#This Row],[Evaluado]]="SI",_xlfn.TEXTJOIN(" 
",TRUE,_xlfn._xlws.FILTER([1]!Interacciones[Fecha],([1]!Interacciones[Folio Proyecto]=Proyectos[[#This Row],[Folio Proyecto]])*([1]!Interacciones[Tipo]=[1]Categoría!$G$3),"Sin Corrección")),"Sin Evaluación")</f>
        <v>Sin Evaluación</v>
      </c>
      <c r="AU13" s="29" t="str">
        <f>IF(IFERROR(FIND(AU$1,Proyectos[[#This Row],[Región (es)]]),0)&gt;0,1,"0")</f>
        <v>0</v>
      </c>
      <c r="AV13" s="29" t="str">
        <f>IF(IFERROR(FIND(AV$1,Proyectos[[#This Row],[Región (es)]]),0)&gt;0,1,"0")</f>
        <v>0</v>
      </c>
      <c r="AW13" s="29" t="str">
        <f>IF(IFERROR(FIND(AW$1,Proyectos[[#This Row],[Región (es)]]),0)&gt;0,1,"0")</f>
        <v>0</v>
      </c>
      <c r="AX13" s="29" t="str">
        <f>IF(IFERROR(FIND(AX$1,Proyectos[[#This Row],[Región (es)]]),0)&gt;0,1,"0")</f>
        <v>0</v>
      </c>
      <c r="AY13" s="29" t="str">
        <f>IF(IFERROR(FIND(AY$1,Proyectos[[#This Row],[Región (es)]]),0)&gt;0,1,"0")</f>
        <v>0</v>
      </c>
      <c r="AZ13" s="29" t="str">
        <f>IF(IFERROR(FIND(AZ$1,Proyectos[[#This Row],[Región (es)]]),0)&gt;0,1,"0")</f>
        <v>0</v>
      </c>
      <c r="BA13" s="29">
        <f>IF(IFERROR(FIND(BA$1,Proyectos[[#This Row],[Región (es)]]),0)&gt;0,1,"0")</f>
        <v>1</v>
      </c>
      <c r="BB13" s="29" t="str">
        <f>IF(IFERROR(FIND(BB$1,Proyectos[[#This Row],[Región (es)]]),0)&gt;0,1,"0")</f>
        <v>0</v>
      </c>
      <c r="BC13" s="29" t="str">
        <f>IF(IFERROR(FIND(BC$1,Proyectos[[#This Row],[Región (es)]]),0)&gt;0,1,"0")</f>
        <v>0</v>
      </c>
      <c r="BD13" s="29" t="str">
        <f>IF(IFERROR(FIND(BD$1,Proyectos[[#This Row],[Región (es)]]),0)&gt;0,1,"0")</f>
        <v>0</v>
      </c>
      <c r="BE13" s="29" t="str">
        <f>IF(IFERROR(FIND(BE$1,Proyectos[[#This Row],[Región (es)]]),0)&gt;0,1,"0")</f>
        <v>0</v>
      </c>
      <c r="BF13" s="29" t="str">
        <f>IF(IFERROR(FIND(BF$1,Proyectos[[#This Row],[Región (es)]]),0)&gt;0,1,"0")</f>
        <v>0</v>
      </c>
      <c r="BG13" s="29" t="str">
        <f>IF(IFERROR(FIND(BG$1,Proyectos[[#This Row],[Región (es)]]),0)&gt;0,1,"0")</f>
        <v>0</v>
      </c>
      <c r="BH13" s="29" t="str">
        <f>IF(IFERROR(FIND(BH$1,Proyectos[[#This Row],[Región (es)]]),0)&gt;0,1,"0")</f>
        <v>0</v>
      </c>
      <c r="BI13" s="29" t="str">
        <f>IF(IFERROR(FIND(BI$1,Proyectos[[#This Row],[Región (es)]]),0)&gt;0,1,"0")</f>
        <v>0</v>
      </c>
      <c r="BJ13" s="29" t="str">
        <f>IF(IFERROR(FIND(BJ$1,Proyectos[[#This Row],[Región (es)]]),0)&gt;0,1,"0")</f>
        <v>0</v>
      </c>
    </row>
    <row r="14" spans="1:63" hidden="1" x14ac:dyDescent="0.25">
      <c r="A14" s="12">
        <f>IF(Proyectos[[#This Row],[Estado]]="Aprobado",ROW(),"0")</f>
        <v>14</v>
      </c>
      <c r="B14" s="13">
        <v>2225</v>
      </c>
      <c r="C14" s="24">
        <v>134</v>
      </c>
      <c r="D14" s="15" t="s">
        <v>160</v>
      </c>
      <c r="E14" s="14">
        <v>43894</v>
      </c>
      <c r="F14" s="14">
        <v>43894</v>
      </c>
      <c r="G14" s="15"/>
      <c r="H14" s="14">
        <v>43894</v>
      </c>
      <c r="I14" s="14"/>
      <c r="J14" s="14">
        <v>43894</v>
      </c>
      <c r="K14" s="13" t="s">
        <v>1125</v>
      </c>
      <c r="L14" s="13" t="s">
        <v>1126</v>
      </c>
      <c r="M14" s="13">
        <v>2225</v>
      </c>
      <c r="N14" s="16" t="s">
        <v>1009</v>
      </c>
      <c r="O14" s="16"/>
      <c r="P14" s="16" t="s">
        <v>950</v>
      </c>
      <c r="Q14" s="16"/>
      <c r="T14" s="13" t="s">
        <v>951</v>
      </c>
      <c r="U14" s="13">
        <v>22</v>
      </c>
      <c r="V14" s="13">
        <f>Proyectos[[#This Row],[Duración Inicial en Meses]]+IFERROR(VLOOKUP(Proyectos[[#This Row],[Folio Proyecto]],'[1]Solicitudes Especiales'!O:P,2,FALSE),0)</f>
        <v>22</v>
      </c>
      <c r="W14" s="12">
        <v>40</v>
      </c>
      <c r="X14" s="16" t="s">
        <v>1082</v>
      </c>
      <c r="Y14" s="16" t="s">
        <v>1068</v>
      </c>
      <c r="Z14" s="25">
        <v>158020419</v>
      </c>
      <c r="AA14" s="25"/>
      <c r="AB14" s="25">
        <f>Proyectos[[#This Row],[Monto de Donación (Solicitado)]]+Proyectos[[#This Row],[Aporte Propio]]</f>
        <v>158020419</v>
      </c>
      <c r="AC14" s="25">
        <f>Proyectos[[#This Row],[Monto de Donación (Solicitado)]]+IFERROR(VLOOKUP(Proyectos[[#This Row],[Folio Proyecto]],'[1]Solicitudes Especiales'!R:S,2,FALSE),0)</f>
        <v>158020419</v>
      </c>
      <c r="AD14" s="26">
        <v>44166</v>
      </c>
      <c r="AE14" s="19"/>
      <c r="AF1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4" s="25" t="str">
        <f>IFERROR(VLOOKUP(Proyectos[[#This Row],[Folio Proyecto]],[1]!Reporte_Ley_N°21.015[[FOLIO PROYECTO]:[PERMANENCIA EN EL PUESTO DE TRABAJO LUEGO DE 9 MESES]],6,FALSE),"Sin Información")</f>
        <v>Sin Información</v>
      </c>
      <c r="AJ14" s="27" t="str">
        <f>IF(OR(Proyectos[[#This Row],[Fecha de Incio]]="Sin Información",Proyectos[[#This Row],[Fecha de Incio]]=""),"Sin Información",EDATE(Proyectos[[#This Row],[Fecha de Incio]],Proyectos[[#This Row],[Duración Aprobada]]))</f>
        <v>Sin Información</v>
      </c>
      <c r="AK14" s="27" t="str">
        <f ca="1">IF(Proyectos[[#This Row],[Fecha de Término]]="Sin Información","Sin Información",IF(Proyectos[[#This Row],[Fecha de Término]]&gt;TODAY(),"En Ejecución",IF(Proyectos[[#This Row],[Fecha de Término]]&lt;TODAY(),"Finalizado","FALSO")))</f>
        <v>Sin Información</v>
      </c>
      <c r="AL14" s="27" t="s">
        <v>976</v>
      </c>
      <c r="AN14" s="32" t="s">
        <v>977</v>
      </c>
      <c r="AO14" s="32">
        <v>44805</v>
      </c>
      <c r="AP14" s="32" t="s">
        <v>978</v>
      </c>
      <c r="AQ14" s="32" t="s">
        <v>1046</v>
      </c>
      <c r="AS14" s="13" t="str" cm="1">
        <f t="array" ref="AS14">IF(Proyectos[[#This Row],[Evaluado]]="SI",_xlfn.TEXTJOIN(" 
",TRUE,_xlfn._xlws.FILTER([1]!Interacciones[Fecha],([1]!Interacciones[Folio Proyecto]=Proyectos[[#This Row],[Folio Proyecto]])*([1]!Interacciones[Tipo]=[1]Categoría!$G$2),"Sin Observaciones")),"Sin Evaluación")</f>
        <v>Sin Evaluación</v>
      </c>
      <c r="AT14" s="13" t="str" cm="1">
        <f t="array" ref="AT14">IF(Proyectos[[#This Row],[Evaluado]]="SI",_xlfn.TEXTJOIN(" 
",TRUE,_xlfn._xlws.FILTER([1]!Interacciones[Fecha],([1]!Interacciones[Folio Proyecto]=Proyectos[[#This Row],[Folio Proyecto]])*([1]!Interacciones[Tipo]=[1]Categoría!$G$3),"Sin Corrección")),"Sin Evaluación")</f>
        <v>Sin Evaluación</v>
      </c>
      <c r="AU14" s="29" t="str">
        <f>IF(IFERROR(FIND(AU$1,Proyectos[[#This Row],[Región (es)]]),0)&gt;0,1,"0")</f>
        <v>0</v>
      </c>
      <c r="AV14" s="29" t="str">
        <f>IF(IFERROR(FIND(AV$1,Proyectos[[#This Row],[Región (es)]]),0)&gt;0,1,"0")</f>
        <v>0</v>
      </c>
      <c r="AW14" s="29" t="str">
        <f>IF(IFERROR(FIND(AW$1,Proyectos[[#This Row],[Región (es)]]),0)&gt;0,1,"0")</f>
        <v>0</v>
      </c>
      <c r="AX14" s="29" t="str">
        <f>IF(IFERROR(FIND(AX$1,Proyectos[[#This Row],[Región (es)]]),0)&gt;0,1,"0")</f>
        <v>0</v>
      </c>
      <c r="AY14" s="29" t="str">
        <f>IF(IFERROR(FIND(AY$1,Proyectos[[#This Row],[Región (es)]]),0)&gt;0,1,"0")</f>
        <v>0</v>
      </c>
      <c r="AZ14" s="29" t="str">
        <f>IF(IFERROR(FIND(AZ$1,Proyectos[[#This Row],[Región (es)]]),0)&gt;0,1,"0")</f>
        <v>0</v>
      </c>
      <c r="BA14" s="29">
        <f>IF(IFERROR(FIND(BA$1,Proyectos[[#This Row],[Región (es)]]),0)&gt;0,1,"0")</f>
        <v>1</v>
      </c>
      <c r="BB14" s="29" t="str">
        <f>IF(IFERROR(FIND(BB$1,Proyectos[[#This Row],[Región (es)]]),0)&gt;0,1,"0")</f>
        <v>0</v>
      </c>
      <c r="BC14" s="29" t="str">
        <f>IF(IFERROR(FIND(BC$1,Proyectos[[#This Row],[Región (es)]]),0)&gt;0,1,"0")</f>
        <v>0</v>
      </c>
      <c r="BD14" s="29" t="str">
        <f>IF(IFERROR(FIND(BD$1,Proyectos[[#This Row],[Región (es)]]),0)&gt;0,1,"0")</f>
        <v>0</v>
      </c>
      <c r="BE14" s="29" t="str">
        <f>IF(IFERROR(FIND(BE$1,Proyectos[[#This Row],[Región (es)]]),0)&gt;0,1,"0")</f>
        <v>0</v>
      </c>
      <c r="BF14" s="29" t="str">
        <f>IF(IFERROR(FIND(BF$1,Proyectos[[#This Row],[Región (es)]]),0)&gt;0,1,"0")</f>
        <v>0</v>
      </c>
      <c r="BG14" s="29" t="str">
        <f>IF(IFERROR(FIND(BG$1,Proyectos[[#This Row],[Región (es)]]),0)&gt;0,1,"0")</f>
        <v>0</v>
      </c>
      <c r="BH14" s="29" t="str">
        <f>IF(IFERROR(FIND(BH$1,Proyectos[[#This Row],[Región (es)]]),0)&gt;0,1,"0")</f>
        <v>0</v>
      </c>
      <c r="BI14" s="29" t="str">
        <f>IF(IFERROR(FIND(BI$1,Proyectos[[#This Row],[Región (es)]]),0)&gt;0,1,"0")</f>
        <v>0</v>
      </c>
      <c r="BJ14" s="29" t="str">
        <f>IF(IFERROR(FIND(BJ$1,Proyectos[[#This Row],[Región (es)]]),0)&gt;0,1,"0")</f>
        <v>0</v>
      </c>
      <c r="BK14" s="13" t="s">
        <v>980</v>
      </c>
    </row>
    <row r="15" spans="1:63" hidden="1" x14ac:dyDescent="0.25">
      <c r="A15" s="12">
        <f>IF(Proyectos[[#This Row],[Estado]]="Aprobado",ROW(),"0")</f>
        <v>15</v>
      </c>
      <c r="B15" s="13">
        <v>2477</v>
      </c>
      <c r="C15" s="24">
        <v>172</v>
      </c>
      <c r="D15" s="15" t="s">
        <v>209</v>
      </c>
      <c r="E15" s="14">
        <v>44342</v>
      </c>
      <c r="F15" s="14">
        <v>44342</v>
      </c>
      <c r="G15" s="15"/>
      <c r="H15" s="14">
        <v>44342</v>
      </c>
      <c r="I15" s="14"/>
      <c r="J15" s="14">
        <v>44342</v>
      </c>
      <c r="K15" s="13" t="s">
        <v>1177</v>
      </c>
      <c r="L15" s="13" t="s">
        <v>1178</v>
      </c>
      <c r="M15" s="13">
        <v>2477</v>
      </c>
      <c r="N15" s="16" t="s">
        <v>1009</v>
      </c>
      <c r="O15" s="16"/>
      <c r="P15" s="16" t="s">
        <v>950</v>
      </c>
      <c r="Q15" s="16"/>
      <c r="T15" s="13" t="s">
        <v>951</v>
      </c>
      <c r="U15" s="13">
        <v>18</v>
      </c>
      <c r="V15" s="13">
        <f>Proyectos[[#This Row],[Duración Inicial en Meses]]+IFERROR(VLOOKUP(Proyectos[[#This Row],[Folio Proyecto]],'[1]Solicitudes Especiales'!O:P,2,FALSE),0)</f>
        <v>36</v>
      </c>
      <c r="W15" s="12">
        <v>25</v>
      </c>
      <c r="X15" s="16" t="s">
        <v>1102</v>
      </c>
      <c r="Y15" s="16" t="s">
        <v>210</v>
      </c>
      <c r="Z15" s="25">
        <v>91542000</v>
      </c>
      <c r="AA15" s="25"/>
      <c r="AB15" s="25">
        <f>Proyectos[[#This Row],[Monto de Donación (Solicitado)]]+Proyectos[[#This Row],[Aporte Propio]]</f>
        <v>91542000</v>
      </c>
      <c r="AC15" s="25">
        <f>Proyectos[[#This Row],[Monto de Donación (Solicitado)]]+IFERROR(VLOOKUP(Proyectos[[#This Row],[Folio Proyecto]],'[1]Solicitudes Especiales'!R:S,2,FALSE),0)</f>
        <v>91542000</v>
      </c>
      <c r="AD15" s="26" t="s">
        <v>1179</v>
      </c>
      <c r="AE15" s="19"/>
      <c r="AF1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5" s="25" t="str">
        <f>IFERROR(VLOOKUP(Proyectos[[#This Row],[Folio Proyecto]],[1]!Reporte_Ley_N°21.015[[FOLIO PROYECTO]:[PERMANENCIA EN EL PUESTO DE TRABAJO LUEGO DE 9 MESES]],6,FALSE),"Sin Información")</f>
        <v>Sin Información</v>
      </c>
      <c r="AJ15" s="27" t="str">
        <f>IF(OR(Proyectos[[#This Row],[Fecha de Incio]]="Sin Información",Proyectos[[#This Row],[Fecha de Incio]]=""),"Sin Información",EDATE(Proyectos[[#This Row],[Fecha de Incio]],Proyectos[[#This Row],[Duración Aprobada]]))</f>
        <v>Sin Información</v>
      </c>
      <c r="AK15" s="27" t="str">
        <f ca="1">IF(Proyectos[[#This Row],[Fecha de Término]]="Sin Información","Sin Información",IF(Proyectos[[#This Row],[Fecha de Término]]&gt;TODAY(),"En Ejecución",IF(Proyectos[[#This Row],[Fecha de Término]]&lt;TODAY(),"Finalizado","FALSO")))</f>
        <v>Sin Información</v>
      </c>
      <c r="AL15" s="27" t="s">
        <v>976</v>
      </c>
      <c r="AQ15" s="32" t="s">
        <v>1042</v>
      </c>
      <c r="AS15" s="13" t="str" cm="1">
        <f t="array" ref="AS15">IF(Proyectos[[#This Row],[Evaluado]]="SI",_xlfn.TEXTJOIN(" 
",TRUE,_xlfn._xlws.FILTER([1]!Interacciones[Fecha],([1]!Interacciones[Folio Proyecto]=Proyectos[[#This Row],[Folio Proyecto]])*([1]!Interacciones[Tipo]=[1]Categoría!$G$2),"Sin Observaciones")),"Sin Evaluación")</f>
        <v>Sin Evaluación</v>
      </c>
      <c r="AT15" s="13" t="str" cm="1">
        <f t="array" ref="AT15">IF(Proyectos[[#This Row],[Evaluado]]="SI",_xlfn.TEXTJOIN(" 
",TRUE,_xlfn._xlws.FILTER([1]!Interacciones[Fecha],([1]!Interacciones[Folio Proyecto]=Proyectos[[#This Row],[Folio Proyecto]])*([1]!Interacciones[Tipo]=[1]Categoría!$G$3),"Sin Corrección")),"Sin Evaluación")</f>
        <v>Sin Evaluación</v>
      </c>
      <c r="AU15" s="29" t="str">
        <f>IF(IFERROR(FIND(AU$1,Proyectos[[#This Row],[Región (es)]]),0)&gt;0,1,"0")</f>
        <v>0</v>
      </c>
      <c r="AV15" s="29" t="str">
        <f>IF(IFERROR(FIND(AV$1,Proyectos[[#This Row],[Región (es)]]),0)&gt;0,1,"0")</f>
        <v>0</v>
      </c>
      <c r="AW15" s="29" t="str">
        <f>IF(IFERROR(FIND(AW$1,Proyectos[[#This Row],[Región (es)]]),0)&gt;0,1,"0")</f>
        <v>0</v>
      </c>
      <c r="AX15" s="29" t="str">
        <f>IF(IFERROR(FIND(AX$1,Proyectos[[#This Row],[Región (es)]]),0)&gt;0,1,"0")</f>
        <v>0</v>
      </c>
      <c r="AY15" s="29" t="str">
        <f>IF(IFERROR(FIND(AY$1,Proyectos[[#This Row],[Región (es)]]),0)&gt;0,1,"0")</f>
        <v>0</v>
      </c>
      <c r="AZ15" s="29" t="str">
        <f>IF(IFERROR(FIND(AZ$1,Proyectos[[#This Row],[Región (es)]]),0)&gt;0,1,"0")</f>
        <v>0</v>
      </c>
      <c r="BA15" s="29" t="str">
        <f>IF(IFERROR(FIND(BA$1,Proyectos[[#This Row],[Región (es)]]),0)&gt;0,1,"0")</f>
        <v>0</v>
      </c>
      <c r="BB15" s="29" t="str">
        <f>IF(IFERROR(FIND(BB$1,Proyectos[[#This Row],[Región (es)]]),0)&gt;0,1,"0")</f>
        <v>0</v>
      </c>
      <c r="BC15" s="29">
        <f>IF(IFERROR(FIND(BC$1,Proyectos[[#This Row],[Región (es)]]),0)&gt;0,1,"0")</f>
        <v>1</v>
      </c>
      <c r="BD15" s="29" t="str">
        <f>IF(IFERROR(FIND(BD$1,Proyectos[[#This Row],[Región (es)]]),0)&gt;0,1,"0")</f>
        <v>0</v>
      </c>
      <c r="BE15" s="29" t="str">
        <f>IF(IFERROR(FIND(BE$1,Proyectos[[#This Row],[Región (es)]]),0)&gt;0,1,"0")</f>
        <v>0</v>
      </c>
      <c r="BF15" s="29" t="str">
        <f>IF(IFERROR(FIND(BF$1,Proyectos[[#This Row],[Región (es)]]),0)&gt;0,1,"0")</f>
        <v>0</v>
      </c>
      <c r="BG15" s="29" t="str">
        <f>IF(IFERROR(FIND(BG$1,Proyectos[[#This Row],[Región (es)]]),0)&gt;0,1,"0")</f>
        <v>0</v>
      </c>
      <c r="BH15" s="29" t="str">
        <f>IF(IFERROR(FIND(BH$1,Proyectos[[#This Row],[Región (es)]]),0)&gt;0,1,"0")</f>
        <v>0</v>
      </c>
      <c r="BI15" s="29" t="str">
        <f>IF(IFERROR(FIND(BI$1,Proyectos[[#This Row],[Región (es)]]),0)&gt;0,1,"0")</f>
        <v>0</v>
      </c>
      <c r="BJ15" s="29" t="str">
        <f>IF(IFERROR(FIND(BJ$1,Proyectos[[#This Row],[Región (es)]]),0)&gt;0,1,"0")</f>
        <v>0</v>
      </c>
    </row>
    <row r="16" spans="1:63" hidden="1" x14ac:dyDescent="0.25">
      <c r="A16" s="12">
        <f>IF(Proyectos[[#This Row],[Estado]]="Aprobado",ROW(),"0")</f>
        <v>16</v>
      </c>
      <c r="B16" s="13">
        <v>2480</v>
      </c>
      <c r="C16" s="24">
        <v>1</v>
      </c>
      <c r="D16" s="15" t="s">
        <v>963</v>
      </c>
      <c r="E16" s="14">
        <v>44440</v>
      </c>
      <c r="F16" s="14">
        <v>44440</v>
      </c>
      <c r="G16" s="15"/>
      <c r="H16" s="14">
        <v>44440</v>
      </c>
      <c r="I16" s="14"/>
      <c r="J16" s="14">
        <v>44440</v>
      </c>
      <c r="K16" s="13" t="s">
        <v>1180</v>
      </c>
      <c r="L16" s="13" t="s">
        <v>1181</v>
      </c>
      <c r="M16" s="13">
        <v>2480</v>
      </c>
      <c r="N16" s="16" t="s">
        <v>1009</v>
      </c>
      <c r="O16" s="16"/>
      <c r="P16" s="16" t="s">
        <v>950</v>
      </c>
      <c r="Q16" s="16"/>
      <c r="T16" s="13" t="s">
        <v>951</v>
      </c>
      <c r="U16" s="13">
        <v>28</v>
      </c>
      <c r="V16" s="13">
        <f>Proyectos[[#This Row],[Duración Inicial en Meses]]+IFERROR(VLOOKUP(Proyectos[[#This Row],[Folio Proyecto]],'[1]Solicitudes Especiales'!O:P,2,FALSE),0)</f>
        <v>28</v>
      </c>
      <c r="W16" s="12">
        <v>30</v>
      </c>
      <c r="X16" s="16" t="s">
        <v>1082</v>
      </c>
      <c r="Y16" s="16" t="s">
        <v>952</v>
      </c>
      <c r="Z16" s="25">
        <v>319280000</v>
      </c>
      <c r="AA16" s="25"/>
      <c r="AB16" s="25">
        <f>Proyectos[[#This Row],[Monto de Donación (Solicitado)]]+Proyectos[[#This Row],[Aporte Propio]]</f>
        <v>319280000</v>
      </c>
      <c r="AC16" s="25">
        <f>Proyectos[[#This Row],[Monto de Donación (Solicitado)]]+IFERROR(VLOOKUP(Proyectos[[#This Row],[Folio Proyecto]],'[1]Solicitudes Especiales'!R:S,2,FALSE),0)</f>
        <v>319280000</v>
      </c>
      <c r="AD16" s="26">
        <v>44593</v>
      </c>
      <c r="AE16" s="19"/>
      <c r="AF1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6" s="25" t="str">
        <f>IFERROR(VLOOKUP(Proyectos[[#This Row],[Folio Proyecto]],[1]!Reporte_Ley_N°21.015[[FOLIO PROYECTO]:[PERMANENCIA EN EL PUESTO DE TRABAJO LUEGO DE 9 MESES]],6,FALSE),"Sin Información")</f>
        <v>Sin Información</v>
      </c>
      <c r="AJ16" s="27" t="str">
        <f>IF(OR(Proyectos[[#This Row],[Fecha de Incio]]="Sin Información",Proyectos[[#This Row],[Fecha de Incio]]=""),"Sin Información",EDATE(Proyectos[[#This Row],[Fecha de Incio]],Proyectos[[#This Row],[Duración Aprobada]]))</f>
        <v>Sin Información</v>
      </c>
      <c r="AK16" s="27" t="str">
        <f ca="1">IF(Proyectos[[#This Row],[Fecha de Término]]="Sin Información","Sin Información",IF(Proyectos[[#This Row],[Fecha de Término]]&gt;TODAY(),"En Ejecución",IF(Proyectos[[#This Row],[Fecha de Término]]&lt;TODAY(),"Finalizado","FALSO")))</f>
        <v>Sin Información</v>
      </c>
      <c r="AL16" s="27" t="s">
        <v>976</v>
      </c>
      <c r="AQ16" s="32" t="s">
        <v>1042</v>
      </c>
      <c r="AS16" s="13" t="str" cm="1">
        <f t="array" ref="AS16">IF(Proyectos[[#This Row],[Evaluado]]="SI",_xlfn.TEXTJOIN(" 
",TRUE,_xlfn._xlws.FILTER([1]!Interacciones[Fecha],([1]!Interacciones[Folio Proyecto]=Proyectos[[#This Row],[Folio Proyecto]])*([1]!Interacciones[Tipo]=[1]Categoría!$G$2),"Sin Observaciones")),"Sin Evaluación")</f>
        <v>Sin Evaluación</v>
      </c>
      <c r="AT16" s="13" t="str" cm="1">
        <f t="array" ref="AT16">IF(Proyectos[[#This Row],[Evaluado]]="SI",_xlfn.TEXTJOIN(" 
",TRUE,_xlfn._xlws.FILTER([1]!Interacciones[Fecha],([1]!Interacciones[Folio Proyecto]=Proyectos[[#This Row],[Folio Proyecto]])*([1]!Interacciones[Tipo]=[1]Categoría!$G$3),"Sin Corrección")),"Sin Evaluación")</f>
        <v>Sin Evaluación</v>
      </c>
      <c r="AU16" s="29" t="str">
        <f>IF(IFERROR(FIND(AU$1,Proyectos[[#This Row],[Región (es)]]),0)&gt;0,1,"0")</f>
        <v>0</v>
      </c>
      <c r="AV16" s="29" t="str">
        <f>IF(IFERROR(FIND(AV$1,Proyectos[[#This Row],[Región (es)]]),0)&gt;0,1,"0")</f>
        <v>0</v>
      </c>
      <c r="AW16" s="29" t="str">
        <f>IF(IFERROR(FIND(AW$1,Proyectos[[#This Row],[Región (es)]]),0)&gt;0,1,"0")</f>
        <v>0</v>
      </c>
      <c r="AX16" s="29" t="str">
        <f>IF(IFERROR(FIND(AX$1,Proyectos[[#This Row],[Región (es)]]),0)&gt;0,1,"0")</f>
        <v>0</v>
      </c>
      <c r="AY16" s="29" t="str">
        <f>IF(IFERROR(FIND(AY$1,Proyectos[[#This Row],[Región (es)]]),0)&gt;0,1,"0")</f>
        <v>0</v>
      </c>
      <c r="AZ16" s="29" t="str">
        <f>IF(IFERROR(FIND(AZ$1,Proyectos[[#This Row],[Región (es)]]),0)&gt;0,1,"0")</f>
        <v>0</v>
      </c>
      <c r="BA16" s="29">
        <f>IF(IFERROR(FIND(BA$1,Proyectos[[#This Row],[Región (es)]]),0)&gt;0,1,"0")</f>
        <v>1</v>
      </c>
      <c r="BB16" s="29" t="str">
        <f>IF(IFERROR(FIND(BB$1,Proyectos[[#This Row],[Región (es)]]),0)&gt;0,1,"0")</f>
        <v>0</v>
      </c>
      <c r="BC16" s="29" t="str">
        <f>IF(IFERROR(FIND(BC$1,Proyectos[[#This Row],[Región (es)]]),0)&gt;0,1,"0")</f>
        <v>0</v>
      </c>
      <c r="BD16" s="29" t="str">
        <f>IF(IFERROR(FIND(BD$1,Proyectos[[#This Row],[Región (es)]]),0)&gt;0,1,"0")</f>
        <v>0</v>
      </c>
      <c r="BE16" s="29" t="str">
        <f>IF(IFERROR(FIND(BE$1,Proyectos[[#This Row],[Región (es)]]),0)&gt;0,1,"0")</f>
        <v>0</v>
      </c>
      <c r="BF16" s="29" t="str">
        <f>IF(IFERROR(FIND(BF$1,Proyectos[[#This Row],[Región (es)]]),0)&gt;0,1,"0")</f>
        <v>0</v>
      </c>
      <c r="BG16" s="29" t="str">
        <f>IF(IFERROR(FIND(BG$1,Proyectos[[#This Row],[Región (es)]]),0)&gt;0,1,"0")</f>
        <v>0</v>
      </c>
      <c r="BH16" s="29" t="str">
        <f>IF(IFERROR(FIND(BH$1,Proyectos[[#This Row],[Región (es)]]),0)&gt;0,1,"0")</f>
        <v>0</v>
      </c>
      <c r="BI16" s="29" t="str">
        <f>IF(IFERROR(FIND(BI$1,Proyectos[[#This Row],[Región (es)]]),0)&gt;0,1,"0")</f>
        <v>0</v>
      </c>
      <c r="BJ16" s="29" t="str">
        <f>IF(IFERROR(FIND(BJ$1,Proyectos[[#This Row],[Región (es)]]),0)&gt;0,1,"0")</f>
        <v>0</v>
      </c>
    </row>
    <row r="17" spans="1:63" hidden="1" x14ac:dyDescent="0.25">
      <c r="A17" s="12">
        <f>IF(Proyectos[[#This Row],[Estado]]="Aprobado",ROW(),"0")</f>
        <v>17</v>
      </c>
      <c r="B17" s="13">
        <v>2494</v>
      </c>
      <c r="C17" s="24">
        <v>1</v>
      </c>
      <c r="D17" s="15" t="s">
        <v>963</v>
      </c>
      <c r="E17" s="14">
        <v>44475</v>
      </c>
      <c r="F17" s="14">
        <v>44475</v>
      </c>
      <c r="G17" s="15"/>
      <c r="H17" s="14">
        <v>44475</v>
      </c>
      <c r="I17" s="14"/>
      <c r="J17" s="14">
        <v>44475</v>
      </c>
      <c r="K17" s="13" t="s">
        <v>1185</v>
      </c>
      <c r="L17" s="13" t="s">
        <v>1186</v>
      </c>
      <c r="M17" s="13">
        <v>2494</v>
      </c>
      <c r="N17" s="16" t="s">
        <v>1009</v>
      </c>
      <c r="O17" s="16"/>
      <c r="P17" s="16" t="s">
        <v>950</v>
      </c>
      <c r="Q17" s="16"/>
      <c r="T17" s="13" t="s">
        <v>951</v>
      </c>
      <c r="U17" s="13">
        <v>36</v>
      </c>
      <c r="V17" s="13">
        <f>Proyectos[[#This Row],[Duración Inicial en Meses]]+IFERROR(VLOOKUP(Proyectos[[#This Row],[Folio Proyecto]],'[1]Solicitudes Especiales'!O:P,2,FALSE),0)</f>
        <v>48</v>
      </c>
      <c r="W17" s="12">
        <v>100</v>
      </c>
      <c r="X17" s="16" t="s">
        <v>1167</v>
      </c>
      <c r="Y17" s="16" t="s">
        <v>952</v>
      </c>
      <c r="Z17" s="25">
        <v>443284100</v>
      </c>
      <c r="AA17" s="25"/>
      <c r="AB17" s="25">
        <f>Proyectos[[#This Row],[Monto de Donación (Solicitado)]]+Proyectos[[#This Row],[Aporte Propio]]</f>
        <v>443284100</v>
      </c>
      <c r="AC17" s="25">
        <f>Proyectos[[#This Row],[Monto de Donación (Solicitado)]]+IFERROR(VLOOKUP(Proyectos[[#This Row],[Folio Proyecto]],'[1]Solicitudes Especiales'!R:S,2,FALSE),0)</f>
        <v>443284100</v>
      </c>
      <c r="AD17" s="26">
        <v>44562</v>
      </c>
      <c r="AE17" s="19"/>
      <c r="AF1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7" s="25" t="str">
        <f>IFERROR(VLOOKUP(Proyectos[[#This Row],[Folio Proyecto]],[1]!Reporte_Ley_N°21.015[[FOLIO PROYECTO]:[PERMANENCIA EN EL PUESTO DE TRABAJO LUEGO DE 9 MESES]],6,FALSE),"Sin Información")</f>
        <v>Sin Información</v>
      </c>
      <c r="AJ17" s="27" t="str">
        <f>IF(OR(Proyectos[[#This Row],[Fecha de Incio]]="Sin Información",Proyectos[[#This Row],[Fecha de Incio]]=""),"Sin Información",EDATE(Proyectos[[#This Row],[Fecha de Incio]],Proyectos[[#This Row],[Duración Aprobada]]))</f>
        <v>Sin Información</v>
      </c>
      <c r="AK17" s="27" t="str">
        <f ca="1">IF(Proyectos[[#This Row],[Fecha de Término]]="Sin Información","Sin Información",IF(Proyectos[[#This Row],[Fecha de Término]]&gt;TODAY(),"En Ejecución",IF(Proyectos[[#This Row],[Fecha de Término]]&lt;TODAY(),"Finalizado","FALSO")))</f>
        <v>Sin Información</v>
      </c>
      <c r="AL17" s="27" t="s">
        <v>988</v>
      </c>
      <c r="AS17" s="13" t="str" cm="1">
        <f t="array" ref="AS17">IF(Proyectos[[#This Row],[Evaluado]]="SI",_xlfn.TEXTJOIN(" 
",TRUE,_xlfn._xlws.FILTER([1]!Interacciones[Fecha],([1]!Interacciones[Folio Proyecto]=Proyectos[[#This Row],[Folio Proyecto]])*([1]!Interacciones[Tipo]=[1]Categoría!$G$2),"Sin Observaciones")),"Sin Evaluación")</f>
        <v>Sin Evaluación</v>
      </c>
      <c r="AT17" s="13" t="str" cm="1">
        <f t="array" ref="AT17">IF(Proyectos[[#This Row],[Evaluado]]="SI",_xlfn.TEXTJOIN(" 
",TRUE,_xlfn._xlws.FILTER([1]!Interacciones[Fecha],([1]!Interacciones[Folio Proyecto]=Proyectos[[#This Row],[Folio Proyecto]])*([1]!Interacciones[Tipo]=[1]Categoría!$G$3),"Sin Corrección")),"Sin Evaluación")</f>
        <v>Sin Evaluación</v>
      </c>
      <c r="AU17" s="29" t="str">
        <f>IF(IFERROR(FIND(AU$1,Proyectos[[#This Row],[Región (es)]]),0)&gt;0,1,"0")</f>
        <v>0</v>
      </c>
      <c r="AV17" s="29" t="str">
        <f>IF(IFERROR(FIND(AV$1,Proyectos[[#This Row],[Región (es)]]),0)&gt;0,1,"0")</f>
        <v>0</v>
      </c>
      <c r="AW17" s="29" t="str">
        <f>IF(IFERROR(FIND(AW$1,Proyectos[[#This Row],[Región (es)]]),0)&gt;0,1,"0")</f>
        <v>0</v>
      </c>
      <c r="AX17" s="29" t="str">
        <f>IF(IFERROR(FIND(AX$1,Proyectos[[#This Row],[Región (es)]]),0)&gt;0,1,"0")</f>
        <v>0</v>
      </c>
      <c r="AY17" s="29" t="str">
        <f>IF(IFERROR(FIND(AY$1,Proyectos[[#This Row],[Región (es)]]),0)&gt;0,1,"0")</f>
        <v>0</v>
      </c>
      <c r="AZ17" s="29" t="str">
        <f>IF(IFERROR(FIND(AZ$1,Proyectos[[#This Row],[Región (es)]]),0)&gt;0,1,"0")</f>
        <v>0</v>
      </c>
      <c r="BA17" s="29" t="str">
        <f>IF(IFERROR(FIND(BA$1,Proyectos[[#This Row],[Región (es)]]),0)&gt;0,1,"0")</f>
        <v>0</v>
      </c>
      <c r="BB17" s="29" t="str">
        <f>IF(IFERROR(FIND(BB$1,Proyectos[[#This Row],[Región (es)]]),0)&gt;0,1,"0")</f>
        <v>0</v>
      </c>
      <c r="BC17" s="29" t="str">
        <f>IF(IFERROR(FIND(BC$1,Proyectos[[#This Row],[Región (es)]]),0)&gt;0,1,"0")</f>
        <v>0</v>
      </c>
      <c r="BD17" s="29" t="str">
        <f>IF(IFERROR(FIND(BD$1,Proyectos[[#This Row],[Región (es)]]),0)&gt;0,1,"0")</f>
        <v>0</v>
      </c>
      <c r="BE17" s="29" t="str">
        <f>IF(IFERROR(FIND(BE$1,Proyectos[[#This Row],[Región (es)]]),0)&gt;0,1,"0")</f>
        <v>0</v>
      </c>
      <c r="BF17" s="29" t="str">
        <f>IF(IFERROR(FIND(BF$1,Proyectos[[#This Row],[Región (es)]]),0)&gt;0,1,"0")</f>
        <v>0</v>
      </c>
      <c r="BG17" s="29" t="str">
        <f>IF(IFERROR(FIND(BG$1,Proyectos[[#This Row],[Región (es)]]),0)&gt;0,1,"0")</f>
        <v>0</v>
      </c>
      <c r="BH17" s="29" t="str">
        <f>IF(IFERROR(FIND(BH$1,Proyectos[[#This Row],[Región (es)]]),0)&gt;0,1,"0")</f>
        <v>0</v>
      </c>
      <c r="BI17" s="29" t="str">
        <f>IF(IFERROR(FIND(BI$1,Proyectos[[#This Row],[Región (es)]]),0)&gt;0,1,"0")</f>
        <v>0</v>
      </c>
      <c r="BJ17" s="29" t="str">
        <f>IF(IFERROR(FIND(BJ$1,Proyectos[[#This Row],[Región (es)]]),0)&gt;0,1,"0")</f>
        <v>0</v>
      </c>
    </row>
    <row r="18" spans="1:63" hidden="1" x14ac:dyDescent="0.25">
      <c r="A18" s="12">
        <f>IF(Proyectos[[#This Row],[Estado]]="Aprobado",ROW(),"0")</f>
        <v>18</v>
      </c>
      <c r="B18" s="13">
        <v>2561</v>
      </c>
      <c r="C18" s="24">
        <v>134</v>
      </c>
      <c r="D18" s="15" t="s">
        <v>160</v>
      </c>
      <c r="E18" s="14">
        <v>44503</v>
      </c>
      <c r="F18" s="14">
        <v>44503</v>
      </c>
      <c r="G18" s="15"/>
      <c r="H18" s="14">
        <v>44503</v>
      </c>
      <c r="I18" s="14"/>
      <c r="J18" s="14">
        <v>44503</v>
      </c>
      <c r="K18" s="13" t="s">
        <v>1187</v>
      </c>
      <c r="L18" s="13" t="s">
        <v>1188</v>
      </c>
      <c r="M18" s="13">
        <v>2561</v>
      </c>
      <c r="N18" s="16" t="s">
        <v>1009</v>
      </c>
      <c r="O18" s="16"/>
      <c r="P18" s="16" t="s">
        <v>950</v>
      </c>
      <c r="Q18" s="16"/>
      <c r="T18" s="13" t="s">
        <v>951</v>
      </c>
      <c r="U18" s="13">
        <v>22</v>
      </c>
      <c r="V18" s="13">
        <f>Proyectos[[#This Row],[Duración Inicial en Meses]]+IFERROR(VLOOKUP(Proyectos[[#This Row],[Folio Proyecto]],'[1]Solicitudes Especiales'!O:P,2,FALSE),0)</f>
        <v>22</v>
      </c>
      <c r="W18" s="12">
        <v>55</v>
      </c>
      <c r="X18" s="13" t="s">
        <v>1155</v>
      </c>
      <c r="Y18" s="16" t="s">
        <v>1189</v>
      </c>
      <c r="Z18" s="25">
        <v>290960000</v>
      </c>
      <c r="AA18" s="25"/>
      <c r="AB18" s="25">
        <f>Proyectos[[#This Row],[Monto de Donación (Solicitado)]]+Proyectos[[#This Row],[Aporte Propio]]</f>
        <v>290960000</v>
      </c>
      <c r="AC18" s="25">
        <f>Proyectos[[#This Row],[Monto de Donación (Solicitado)]]+IFERROR(VLOOKUP(Proyectos[[#This Row],[Folio Proyecto]],'[1]Solicitudes Especiales'!R:S,2,FALSE),0)</f>
        <v>290960000</v>
      </c>
      <c r="AD18" s="26">
        <v>44559</v>
      </c>
      <c r="AE18" s="19"/>
      <c r="AF1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8" s="25" t="str">
        <f>IFERROR(VLOOKUP(Proyectos[[#This Row],[Folio Proyecto]],[1]!Reporte_Ley_N°21.015[[FOLIO PROYECTO]:[PERMANENCIA EN EL PUESTO DE TRABAJO LUEGO DE 9 MESES]],6,FALSE),"Sin Información")</f>
        <v>Sin Información</v>
      </c>
      <c r="AJ18" s="27" t="str">
        <f>IF(OR(Proyectos[[#This Row],[Fecha de Incio]]="Sin Información",Proyectos[[#This Row],[Fecha de Incio]]=""),"Sin Información",EDATE(Proyectos[[#This Row],[Fecha de Incio]],Proyectos[[#This Row],[Duración Aprobada]]))</f>
        <v>Sin Información</v>
      </c>
      <c r="AK18" s="27" t="str">
        <f ca="1">IF(Proyectos[[#This Row],[Fecha de Término]]="Sin Información","Sin Información",IF(Proyectos[[#This Row],[Fecha de Término]]&gt;TODAY(),"En Ejecución",IF(Proyectos[[#This Row],[Fecha de Término]]&lt;TODAY(),"Finalizado","FALSO")))</f>
        <v>Sin Información</v>
      </c>
      <c r="AL18" s="27" t="s">
        <v>976</v>
      </c>
      <c r="AN18" s="32" t="s">
        <v>977</v>
      </c>
      <c r="AO18" s="32"/>
      <c r="AP18" s="32" t="s">
        <v>978</v>
      </c>
      <c r="AQ18" s="32"/>
      <c r="AS18" s="13" t="str" cm="1">
        <f t="array" ref="AS18">IF(Proyectos[[#This Row],[Evaluado]]="SI",_xlfn.TEXTJOIN(" 
",TRUE,_xlfn._xlws.FILTER([1]!Interacciones[Fecha],([1]!Interacciones[Folio Proyecto]=Proyectos[[#This Row],[Folio Proyecto]])*([1]!Interacciones[Tipo]=[1]Categoría!$G$2),"Sin Observaciones")),"Sin Evaluación")</f>
        <v>Sin Evaluación</v>
      </c>
      <c r="AT18" s="13" t="str" cm="1">
        <f t="array" ref="AT18">IF(Proyectos[[#This Row],[Evaluado]]="SI",_xlfn.TEXTJOIN(" 
",TRUE,_xlfn._xlws.FILTER([1]!Interacciones[Fecha],([1]!Interacciones[Folio Proyecto]=Proyectos[[#This Row],[Folio Proyecto]])*([1]!Interacciones[Tipo]=[1]Categoría!$G$3),"Sin Corrección")),"Sin Evaluación")</f>
        <v>Sin Evaluación</v>
      </c>
      <c r="AU18" s="29" t="str">
        <f>IF(IFERROR(FIND(AU$1,Proyectos[[#This Row],[Región (es)]]),0)&gt;0,1,"0")</f>
        <v>0</v>
      </c>
      <c r="AV18" s="29" t="str">
        <f>IF(IFERROR(FIND(AV$1,Proyectos[[#This Row],[Región (es)]]),0)&gt;0,1,"0")</f>
        <v>0</v>
      </c>
      <c r="AW18" s="29" t="str">
        <f>IF(IFERROR(FIND(AW$1,Proyectos[[#This Row],[Región (es)]]),0)&gt;0,1,"0")</f>
        <v>0</v>
      </c>
      <c r="AX18" s="29" t="str">
        <f>IF(IFERROR(FIND(AX$1,Proyectos[[#This Row],[Región (es)]]),0)&gt;0,1,"0")</f>
        <v>0</v>
      </c>
      <c r="AY18" s="29">
        <f>IF(IFERROR(FIND(AY$1,Proyectos[[#This Row],[Región (es)]]),0)&gt;0,1,"0")</f>
        <v>1</v>
      </c>
      <c r="AZ18" s="29" t="str">
        <f>IF(IFERROR(FIND(AZ$1,Proyectos[[#This Row],[Región (es)]]),0)&gt;0,1,"0")</f>
        <v>0</v>
      </c>
      <c r="BA18" s="29">
        <f>IF(IFERROR(FIND(BA$1,Proyectos[[#This Row],[Región (es)]]),0)&gt;0,1,"0")</f>
        <v>1</v>
      </c>
      <c r="BB18" s="29" t="str">
        <f>IF(IFERROR(FIND(BB$1,Proyectos[[#This Row],[Región (es)]]),0)&gt;0,1,"0")</f>
        <v>0</v>
      </c>
      <c r="BC18" s="29" t="str">
        <f>IF(IFERROR(FIND(BC$1,Proyectos[[#This Row],[Región (es)]]),0)&gt;0,1,"0")</f>
        <v>0</v>
      </c>
      <c r="BD18" s="29" t="str">
        <f>IF(IFERROR(FIND(BD$1,Proyectos[[#This Row],[Región (es)]]),0)&gt;0,1,"0")</f>
        <v>0</v>
      </c>
      <c r="BE18" s="29" t="str">
        <f>IF(IFERROR(FIND(BE$1,Proyectos[[#This Row],[Región (es)]]),0)&gt;0,1,"0")</f>
        <v>0</v>
      </c>
      <c r="BF18" s="29">
        <f>IF(IFERROR(FIND(BF$1,Proyectos[[#This Row],[Región (es)]]),0)&gt;0,1,"0")</f>
        <v>1</v>
      </c>
      <c r="BG18" s="29" t="str">
        <f>IF(IFERROR(FIND(BG$1,Proyectos[[#This Row],[Región (es)]]),0)&gt;0,1,"0")</f>
        <v>0</v>
      </c>
      <c r="BH18" s="29" t="str">
        <f>IF(IFERROR(FIND(BH$1,Proyectos[[#This Row],[Región (es)]]),0)&gt;0,1,"0")</f>
        <v>0</v>
      </c>
      <c r="BI18" s="29" t="str">
        <f>IF(IFERROR(FIND(BI$1,Proyectos[[#This Row],[Región (es)]]),0)&gt;0,1,"0")</f>
        <v>0</v>
      </c>
      <c r="BJ18" s="29" t="str">
        <f>IF(IFERROR(FIND(BJ$1,Proyectos[[#This Row],[Región (es)]]),0)&gt;0,1,"0")</f>
        <v>0</v>
      </c>
    </row>
    <row r="19" spans="1:63" hidden="1" x14ac:dyDescent="0.25">
      <c r="A19" s="12">
        <f>IF(Proyectos[[#This Row],[Estado]]="Aprobado",ROW(),"0")</f>
        <v>19</v>
      </c>
      <c r="B19" s="13">
        <v>2531</v>
      </c>
      <c r="C19" s="24">
        <v>714</v>
      </c>
      <c r="D19" s="15" t="s">
        <v>968</v>
      </c>
      <c r="E19" s="14">
        <v>44531</v>
      </c>
      <c r="F19" s="14">
        <v>44531</v>
      </c>
      <c r="G19" s="15"/>
      <c r="H19" s="14">
        <v>44531</v>
      </c>
      <c r="I19" s="14"/>
      <c r="J19" s="14">
        <v>44531</v>
      </c>
      <c r="K19" s="13" t="s">
        <v>1209</v>
      </c>
      <c r="L19" s="13" t="s">
        <v>1210</v>
      </c>
      <c r="M19" s="13">
        <v>2531</v>
      </c>
      <c r="N19" s="16" t="s">
        <v>1009</v>
      </c>
      <c r="O19" s="16"/>
      <c r="P19" s="16" t="s">
        <v>950</v>
      </c>
      <c r="Q19" s="16"/>
      <c r="T19" s="13" t="s">
        <v>951</v>
      </c>
      <c r="U19" s="13">
        <v>36</v>
      </c>
      <c r="V19" s="13">
        <f>Proyectos[[#This Row],[Duración Inicial en Meses]]+IFERROR(VLOOKUP(Proyectos[[#This Row],[Folio Proyecto]],'[1]Solicitudes Especiales'!O:P,2,FALSE),0)</f>
        <v>42</v>
      </c>
      <c r="W19" s="12">
        <v>75</v>
      </c>
      <c r="X19" s="16" t="s">
        <v>1082</v>
      </c>
      <c r="Y19" s="16" t="s">
        <v>952</v>
      </c>
      <c r="Z19" s="25">
        <v>302148394</v>
      </c>
      <c r="AA19" s="25"/>
      <c r="AB19" s="25">
        <f>Proyectos[[#This Row],[Monto de Donación (Solicitado)]]+Proyectos[[#This Row],[Aporte Propio]]</f>
        <v>302148394</v>
      </c>
      <c r="AC19" s="25">
        <f>Proyectos[[#This Row],[Monto de Donación (Solicitado)]]+IFERROR(VLOOKUP(Proyectos[[#This Row],[Folio Proyecto]],'[1]Solicitudes Especiales'!R:S,2,FALSE),0)</f>
        <v>302148394</v>
      </c>
      <c r="AD19" s="26">
        <v>44559</v>
      </c>
      <c r="AE19" s="19"/>
      <c r="AF1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9" s="25" t="str">
        <f>IFERROR(VLOOKUP(Proyectos[[#This Row],[Folio Proyecto]],[1]!Reporte_Ley_N°21.015[[FOLIO PROYECTO]:[PERMANENCIA EN EL PUESTO DE TRABAJO LUEGO DE 9 MESES]],6,FALSE),"Sin Información")</f>
        <v>Sin Información</v>
      </c>
      <c r="AJ19" s="27" t="str">
        <f>IF(OR(Proyectos[[#This Row],[Fecha de Incio]]="Sin Información",Proyectos[[#This Row],[Fecha de Incio]]=""),"Sin Información",EDATE(Proyectos[[#This Row],[Fecha de Incio]],Proyectos[[#This Row],[Duración Aprobada]]))</f>
        <v>Sin Información</v>
      </c>
      <c r="AK19" s="27" t="str">
        <f ca="1">IF(Proyectos[[#This Row],[Fecha de Término]]="Sin Información","Sin Información",IF(Proyectos[[#This Row],[Fecha de Término]]&gt;TODAY(),"En Ejecución",IF(Proyectos[[#This Row],[Fecha de Término]]&lt;TODAY(),"Finalizado","FALSO")))</f>
        <v>Sin Información</v>
      </c>
      <c r="AL19" s="27" t="s">
        <v>988</v>
      </c>
      <c r="AS19" s="13" t="str" cm="1">
        <f t="array" ref="AS19">IF(Proyectos[[#This Row],[Evaluado]]="SI",_xlfn.TEXTJOIN(" 
",TRUE,_xlfn._xlws.FILTER([1]!Interacciones[Fecha],([1]!Interacciones[Folio Proyecto]=Proyectos[[#This Row],[Folio Proyecto]])*([1]!Interacciones[Tipo]=[1]Categoría!$G$2),"Sin Observaciones")),"Sin Evaluación")</f>
        <v>Sin Evaluación</v>
      </c>
      <c r="AT19" s="13" t="str" cm="1">
        <f t="array" ref="AT19">IF(Proyectos[[#This Row],[Evaluado]]="SI",_xlfn.TEXTJOIN(" 
",TRUE,_xlfn._xlws.FILTER([1]!Interacciones[Fecha],([1]!Interacciones[Folio Proyecto]=Proyectos[[#This Row],[Folio Proyecto]])*([1]!Interacciones[Tipo]=[1]Categoría!$G$3),"Sin Corrección")),"Sin Evaluación")</f>
        <v>Sin Evaluación</v>
      </c>
      <c r="AU19" s="29" t="str">
        <f>IF(IFERROR(FIND(AU$1,Proyectos[[#This Row],[Región (es)]]),0)&gt;0,1,"0")</f>
        <v>0</v>
      </c>
      <c r="AV19" s="29" t="str">
        <f>IF(IFERROR(FIND(AV$1,Proyectos[[#This Row],[Región (es)]]),0)&gt;0,1,"0")</f>
        <v>0</v>
      </c>
      <c r="AW19" s="29" t="str">
        <f>IF(IFERROR(FIND(AW$1,Proyectos[[#This Row],[Región (es)]]),0)&gt;0,1,"0")</f>
        <v>0</v>
      </c>
      <c r="AX19" s="29" t="str">
        <f>IF(IFERROR(FIND(AX$1,Proyectos[[#This Row],[Región (es)]]),0)&gt;0,1,"0")</f>
        <v>0</v>
      </c>
      <c r="AY19" s="29" t="str">
        <f>IF(IFERROR(FIND(AY$1,Proyectos[[#This Row],[Región (es)]]),0)&gt;0,1,"0")</f>
        <v>0</v>
      </c>
      <c r="AZ19" s="29" t="str">
        <f>IF(IFERROR(FIND(AZ$1,Proyectos[[#This Row],[Región (es)]]),0)&gt;0,1,"0")</f>
        <v>0</v>
      </c>
      <c r="BA19" s="29">
        <f>IF(IFERROR(FIND(BA$1,Proyectos[[#This Row],[Región (es)]]),0)&gt;0,1,"0")</f>
        <v>1</v>
      </c>
      <c r="BB19" s="29" t="str">
        <f>IF(IFERROR(FIND(BB$1,Proyectos[[#This Row],[Región (es)]]),0)&gt;0,1,"0")</f>
        <v>0</v>
      </c>
      <c r="BC19" s="29" t="str">
        <f>IF(IFERROR(FIND(BC$1,Proyectos[[#This Row],[Región (es)]]),0)&gt;0,1,"0")</f>
        <v>0</v>
      </c>
      <c r="BD19" s="29" t="str">
        <f>IF(IFERROR(FIND(BD$1,Proyectos[[#This Row],[Región (es)]]),0)&gt;0,1,"0")</f>
        <v>0</v>
      </c>
      <c r="BE19" s="29" t="str">
        <f>IF(IFERROR(FIND(BE$1,Proyectos[[#This Row],[Región (es)]]),0)&gt;0,1,"0")</f>
        <v>0</v>
      </c>
      <c r="BF19" s="29" t="str">
        <f>IF(IFERROR(FIND(BF$1,Proyectos[[#This Row],[Región (es)]]),0)&gt;0,1,"0")</f>
        <v>0</v>
      </c>
      <c r="BG19" s="29" t="str">
        <f>IF(IFERROR(FIND(BG$1,Proyectos[[#This Row],[Región (es)]]),0)&gt;0,1,"0")</f>
        <v>0</v>
      </c>
      <c r="BH19" s="29" t="str">
        <f>IF(IFERROR(FIND(BH$1,Proyectos[[#This Row],[Región (es)]]),0)&gt;0,1,"0")</f>
        <v>0</v>
      </c>
      <c r="BI19" s="29" t="str">
        <f>IF(IFERROR(FIND(BI$1,Proyectos[[#This Row],[Región (es)]]),0)&gt;0,1,"0")</f>
        <v>0</v>
      </c>
      <c r="BJ19" s="29" t="str">
        <f>IF(IFERROR(FIND(BJ$1,Proyectos[[#This Row],[Región (es)]]),0)&gt;0,1,"0")</f>
        <v>0</v>
      </c>
    </row>
    <row r="20" spans="1:63" hidden="1" x14ac:dyDescent="0.25">
      <c r="A20" s="12">
        <f>IF(Proyectos[[#This Row],[Estado]]="Aprobado",ROW(),"0")</f>
        <v>20</v>
      </c>
      <c r="B20" s="13">
        <v>2640</v>
      </c>
      <c r="C20" s="24">
        <v>440</v>
      </c>
      <c r="D20" s="15" t="s">
        <v>1004</v>
      </c>
      <c r="E20" s="14">
        <v>44581</v>
      </c>
      <c r="F20" s="14">
        <v>44581</v>
      </c>
      <c r="G20" s="15"/>
      <c r="H20" s="14">
        <v>44581</v>
      </c>
      <c r="I20" s="14"/>
      <c r="J20" s="14">
        <v>44581</v>
      </c>
      <c r="K20" s="13" t="s">
        <v>1213</v>
      </c>
      <c r="L20" s="13" t="s">
        <v>1214</v>
      </c>
      <c r="M20" s="13">
        <v>2640</v>
      </c>
      <c r="N20" s="16" t="s">
        <v>1009</v>
      </c>
      <c r="O20" s="16"/>
      <c r="P20" s="16" t="s">
        <v>950</v>
      </c>
      <c r="Q20" s="16"/>
      <c r="T20" s="13" t="s">
        <v>951</v>
      </c>
      <c r="U20" s="13">
        <v>36</v>
      </c>
      <c r="V20" s="13">
        <f>Proyectos[[#This Row],[Duración Inicial en Meses]]+IFERROR(VLOOKUP(Proyectos[[#This Row],[Folio Proyecto]],'[1]Solicitudes Especiales'!O:P,2,FALSE),0)</f>
        <v>45</v>
      </c>
      <c r="W20" s="12">
        <v>60</v>
      </c>
      <c r="X20" s="16" t="s">
        <v>1082</v>
      </c>
      <c r="Y20" s="16" t="s">
        <v>952</v>
      </c>
      <c r="Z20" s="25">
        <v>843400000</v>
      </c>
      <c r="AA20" s="25"/>
      <c r="AB20" s="25">
        <f>Proyectos[[#This Row],[Monto de Donación (Solicitado)]]+Proyectos[[#This Row],[Aporte Propio]]</f>
        <v>843400000</v>
      </c>
      <c r="AC20" s="25">
        <f>Proyectos[[#This Row],[Monto de Donación (Solicitado)]]+IFERROR(VLOOKUP(Proyectos[[#This Row],[Folio Proyecto]],'[1]Solicitudes Especiales'!R:S,2,FALSE),0)</f>
        <v>843400000</v>
      </c>
      <c r="AD20" s="31">
        <v>44672</v>
      </c>
      <c r="AE20" s="19"/>
      <c r="AF2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0" s="25" t="str">
        <f>IFERROR(VLOOKUP(Proyectos[[#This Row],[Folio Proyecto]],[1]!Reporte_Ley_N°21.015[[FOLIO PROYECTO]:[PERMANENCIA EN EL PUESTO DE TRABAJO LUEGO DE 9 MESES]],6,FALSE),"Sin Información")</f>
        <v>Sin Información</v>
      </c>
      <c r="AJ20" s="27" t="str">
        <f>IF(OR(Proyectos[[#This Row],[Fecha de Incio]]="Sin Información",Proyectos[[#This Row],[Fecha de Incio]]=""),"Sin Información",EDATE(Proyectos[[#This Row],[Fecha de Incio]],Proyectos[[#This Row],[Duración Aprobada]]))</f>
        <v>Sin Información</v>
      </c>
      <c r="AK20" s="27" t="str">
        <f ca="1">IF(Proyectos[[#This Row],[Fecha de Término]]="Sin Información","Sin Información",IF(Proyectos[[#This Row],[Fecha de Término]]&gt;TODAY(),"En Ejecución",IF(Proyectos[[#This Row],[Fecha de Término]]&lt;TODAY(),"Finalizado","FALSO")))</f>
        <v>Sin Información</v>
      </c>
      <c r="AL20" s="27" t="s">
        <v>976</v>
      </c>
      <c r="AS20" s="13" t="str" cm="1">
        <f t="array" ref="AS20">IF(Proyectos[[#This Row],[Evaluado]]="SI",_xlfn.TEXTJOIN(" 
",TRUE,_xlfn._xlws.FILTER([1]!Interacciones[Fecha],([1]!Interacciones[Folio Proyecto]=Proyectos[[#This Row],[Folio Proyecto]])*([1]!Interacciones[Tipo]=[1]Categoría!$G$2),"Sin Observaciones")),"Sin Evaluación")</f>
        <v>Sin Evaluación</v>
      </c>
      <c r="AT20" s="13" t="str" cm="1">
        <f t="array" ref="AT20">IF(Proyectos[[#This Row],[Evaluado]]="SI",_xlfn.TEXTJOIN(" 
",TRUE,_xlfn._xlws.FILTER([1]!Interacciones[Fecha],([1]!Interacciones[Folio Proyecto]=Proyectos[[#This Row],[Folio Proyecto]])*([1]!Interacciones[Tipo]=[1]Categoría!$G$3),"Sin Corrección")),"Sin Evaluación")</f>
        <v>Sin Evaluación</v>
      </c>
      <c r="AU20" s="29" t="str">
        <f>IF(IFERROR(FIND(AU$1,Proyectos[[#This Row],[Región (es)]]),0)&gt;0,1,"0")</f>
        <v>0</v>
      </c>
      <c r="AV20" s="29" t="str">
        <f>IF(IFERROR(FIND(AV$1,Proyectos[[#This Row],[Región (es)]]),0)&gt;0,1,"0")</f>
        <v>0</v>
      </c>
      <c r="AW20" s="29" t="str">
        <f>IF(IFERROR(FIND(AW$1,Proyectos[[#This Row],[Región (es)]]),0)&gt;0,1,"0")</f>
        <v>0</v>
      </c>
      <c r="AX20" s="29" t="str">
        <f>IF(IFERROR(FIND(AX$1,Proyectos[[#This Row],[Región (es)]]),0)&gt;0,1,"0")</f>
        <v>0</v>
      </c>
      <c r="AY20" s="29" t="str">
        <f>IF(IFERROR(FIND(AY$1,Proyectos[[#This Row],[Región (es)]]),0)&gt;0,1,"0")</f>
        <v>0</v>
      </c>
      <c r="AZ20" s="29" t="str">
        <f>IF(IFERROR(FIND(AZ$1,Proyectos[[#This Row],[Región (es)]]),0)&gt;0,1,"0")</f>
        <v>0</v>
      </c>
      <c r="BA20" s="29">
        <f>IF(IFERROR(FIND(BA$1,Proyectos[[#This Row],[Región (es)]]),0)&gt;0,1,"0")</f>
        <v>1</v>
      </c>
      <c r="BB20" s="29" t="str">
        <f>IF(IFERROR(FIND(BB$1,Proyectos[[#This Row],[Región (es)]]),0)&gt;0,1,"0")</f>
        <v>0</v>
      </c>
      <c r="BC20" s="29" t="str">
        <f>IF(IFERROR(FIND(BC$1,Proyectos[[#This Row],[Región (es)]]),0)&gt;0,1,"0")</f>
        <v>0</v>
      </c>
      <c r="BD20" s="29" t="str">
        <f>IF(IFERROR(FIND(BD$1,Proyectos[[#This Row],[Región (es)]]),0)&gt;0,1,"0")</f>
        <v>0</v>
      </c>
      <c r="BE20" s="29" t="str">
        <f>IF(IFERROR(FIND(BE$1,Proyectos[[#This Row],[Región (es)]]),0)&gt;0,1,"0")</f>
        <v>0</v>
      </c>
      <c r="BF20" s="29" t="str">
        <f>IF(IFERROR(FIND(BF$1,Proyectos[[#This Row],[Región (es)]]),0)&gt;0,1,"0")</f>
        <v>0</v>
      </c>
      <c r="BG20" s="29" t="str">
        <f>IF(IFERROR(FIND(BG$1,Proyectos[[#This Row],[Región (es)]]),0)&gt;0,1,"0")</f>
        <v>0</v>
      </c>
      <c r="BH20" s="29" t="str">
        <f>IF(IFERROR(FIND(BH$1,Proyectos[[#This Row],[Región (es)]]),0)&gt;0,1,"0")</f>
        <v>0</v>
      </c>
      <c r="BI20" s="29" t="str">
        <f>IF(IFERROR(FIND(BI$1,Proyectos[[#This Row],[Región (es)]]),0)&gt;0,1,"0")</f>
        <v>0</v>
      </c>
      <c r="BJ20" s="29" t="str">
        <f>IF(IFERROR(FIND(BJ$1,Proyectos[[#This Row],[Región (es)]]),0)&gt;0,1,"0")</f>
        <v>0</v>
      </c>
    </row>
    <row r="21" spans="1:63" hidden="1" x14ac:dyDescent="0.25">
      <c r="A21" s="12">
        <f>IF(Proyectos[[#This Row],[Estado]]="Aprobado",ROW(),"0")</f>
        <v>21</v>
      </c>
      <c r="B21" s="13">
        <v>2752</v>
      </c>
      <c r="C21" s="24">
        <v>1</v>
      </c>
      <c r="D21" s="15" t="s">
        <v>963</v>
      </c>
      <c r="E21" s="14">
        <v>44687</v>
      </c>
      <c r="F21" s="14">
        <v>44687</v>
      </c>
      <c r="G21" s="15"/>
      <c r="H21" s="14">
        <v>44687</v>
      </c>
      <c r="I21" s="14"/>
      <c r="J21" s="14">
        <v>44687</v>
      </c>
      <c r="K21" s="13" t="s">
        <v>1215</v>
      </c>
      <c r="L21" s="13" t="s">
        <v>1216</v>
      </c>
      <c r="M21" s="13">
        <v>2752</v>
      </c>
      <c r="N21" s="16" t="s">
        <v>1009</v>
      </c>
      <c r="O21" s="16"/>
      <c r="P21" s="16" t="s">
        <v>950</v>
      </c>
      <c r="Q21" s="16"/>
      <c r="T21" s="13" t="s">
        <v>951</v>
      </c>
      <c r="U21" s="13">
        <v>36</v>
      </c>
      <c r="V21" s="13">
        <f>Proyectos[[#This Row],[Duración Inicial en Meses]]+IFERROR(VLOOKUP(Proyectos[[#This Row],[Folio Proyecto]],'[1]Solicitudes Especiales'!O:P,2,FALSE),0)</f>
        <v>36</v>
      </c>
      <c r="W21" s="12">
        <v>100</v>
      </c>
      <c r="X21" s="16" t="s">
        <v>1082</v>
      </c>
      <c r="Y21" s="16" t="s">
        <v>952</v>
      </c>
      <c r="Z21" s="25">
        <v>672169587</v>
      </c>
      <c r="AA21" s="25"/>
      <c r="AB21" s="25">
        <f>Proyectos[[#This Row],[Monto de Donación (Solicitado)]]+Proyectos[[#This Row],[Aporte Propio]]</f>
        <v>672169587</v>
      </c>
      <c r="AC21" s="25">
        <f>Proyectos[[#This Row],[Monto de Donación (Solicitado)]]+IFERROR(VLOOKUP(Proyectos[[#This Row],[Folio Proyecto]],'[1]Solicitudes Especiales'!R:S,2,FALSE),0)</f>
        <v>672169587</v>
      </c>
      <c r="AD21" s="26">
        <v>44986</v>
      </c>
      <c r="AE21" s="19"/>
      <c r="AF2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1" s="25" t="str">
        <f>IFERROR(VLOOKUP(Proyectos[[#This Row],[Folio Proyecto]],[1]!Reporte_Ley_N°21.015[[FOLIO PROYECTO]:[PERMANENCIA EN EL PUESTO DE TRABAJO LUEGO DE 9 MESES]],6,FALSE),"Sin Información")</f>
        <v>Sin Información</v>
      </c>
      <c r="AJ21" s="27" t="str">
        <f>IF(OR(Proyectos[[#This Row],[Fecha de Incio]]="Sin Información",Proyectos[[#This Row],[Fecha de Incio]]=""),"Sin Información",EDATE(Proyectos[[#This Row],[Fecha de Incio]],Proyectos[[#This Row],[Duración Aprobada]]))</f>
        <v>Sin Información</v>
      </c>
      <c r="AK21" s="27" t="str">
        <f ca="1">IF(Proyectos[[#This Row],[Fecha de Término]]="Sin Información","Sin Información",IF(Proyectos[[#This Row],[Fecha de Término]]&gt;TODAY(),"En Ejecución",IF(Proyectos[[#This Row],[Fecha de Término]]&lt;TODAY(),"Finalizado","FALSO")))</f>
        <v>Sin Información</v>
      </c>
      <c r="AL21" s="27" t="s">
        <v>988</v>
      </c>
      <c r="AS21" s="13" t="str" cm="1">
        <f t="array" ref="AS21">IF(Proyectos[[#This Row],[Evaluado]]="SI",_xlfn.TEXTJOIN(" 
",TRUE,_xlfn._xlws.FILTER([1]!Interacciones[Fecha],([1]!Interacciones[Folio Proyecto]=Proyectos[[#This Row],[Folio Proyecto]])*([1]!Interacciones[Tipo]=[1]Categoría!$G$2),"Sin Observaciones")),"Sin Evaluación")</f>
        <v>Sin Evaluación</v>
      </c>
      <c r="AT21" s="13" t="str" cm="1">
        <f t="array" ref="AT21">IF(Proyectos[[#This Row],[Evaluado]]="SI",_xlfn.TEXTJOIN(" 
",TRUE,_xlfn._xlws.FILTER([1]!Interacciones[Fecha],([1]!Interacciones[Folio Proyecto]=Proyectos[[#This Row],[Folio Proyecto]])*([1]!Interacciones[Tipo]=[1]Categoría!$G$3),"Sin Corrección")),"Sin Evaluación")</f>
        <v>Sin Evaluación</v>
      </c>
      <c r="AU21" s="29" t="str">
        <f>IF(IFERROR(FIND(AU$1,Proyectos[[#This Row],[Región (es)]]),0)&gt;0,1,"0")</f>
        <v>0</v>
      </c>
      <c r="AV21" s="29" t="str">
        <f>IF(IFERROR(FIND(AV$1,Proyectos[[#This Row],[Región (es)]]),0)&gt;0,1,"0")</f>
        <v>0</v>
      </c>
      <c r="AW21" s="29" t="str">
        <f>IF(IFERROR(FIND(AW$1,Proyectos[[#This Row],[Región (es)]]),0)&gt;0,1,"0")</f>
        <v>0</v>
      </c>
      <c r="AX21" s="29" t="str">
        <f>IF(IFERROR(FIND(AX$1,Proyectos[[#This Row],[Región (es)]]),0)&gt;0,1,"0")</f>
        <v>0</v>
      </c>
      <c r="AY21" s="29" t="str">
        <f>IF(IFERROR(FIND(AY$1,Proyectos[[#This Row],[Región (es)]]),0)&gt;0,1,"0")</f>
        <v>0</v>
      </c>
      <c r="AZ21" s="29" t="str">
        <f>IF(IFERROR(FIND(AZ$1,Proyectos[[#This Row],[Región (es)]]),0)&gt;0,1,"0")</f>
        <v>0</v>
      </c>
      <c r="BA21" s="29">
        <f>IF(IFERROR(FIND(BA$1,Proyectos[[#This Row],[Región (es)]]),0)&gt;0,1,"0")</f>
        <v>1</v>
      </c>
      <c r="BB21" s="29" t="str">
        <f>IF(IFERROR(FIND(BB$1,Proyectos[[#This Row],[Región (es)]]),0)&gt;0,1,"0")</f>
        <v>0</v>
      </c>
      <c r="BC21" s="29" t="str">
        <f>IF(IFERROR(FIND(BC$1,Proyectos[[#This Row],[Región (es)]]),0)&gt;0,1,"0")</f>
        <v>0</v>
      </c>
      <c r="BD21" s="29" t="str">
        <f>IF(IFERROR(FIND(BD$1,Proyectos[[#This Row],[Región (es)]]),0)&gt;0,1,"0")</f>
        <v>0</v>
      </c>
      <c r="BE21" s="29" t="str">
        <f>IF(IFERROR(FIND(BE$1,Proyectos[[#This Row],[Región (es)]]),0)&gt;0,1,"0")</f>
        <v>0</v>
      </c>
      <c r="BF21" s="29" t="str">
        <f>IF(IFERROR(FIND(BF$1,Proyectos[[#This Row],[Región (es)]]),0)&gt;0,1,"0")</f>
        <v>0</v>
      </c>
      <c r="BG21" s="29" t="str">
        <f>IF(IFERROR(FIND(BG$1,Proyectos[[#This Row],[Región (es)]]),0)&gt;0,1,"0")</f>
        <v>0</v>
      </c>
      <c r="BH21" s="29" t="str">
        <f>IF(IFERROR(FIND(BH$1,Proyectos[[#This Row],[Región (es)]]),0)&gt;0,1,"0")</f>
        <v>0</v>
      </c>
      <c r="BI21" s="29" t="str">
        <f>IF(IFERROR(FIND(BI$1,Proyectos[[#This Row],[Región (es)]]),0)&gt;0,1,"0")</f>
        <v>0</v>
      </c>
      <c r="BJ21" s="29" t="str">
        <f>IF(IFERROR(FIND(BJ$1,Proyectos[[#This Row],[Región (es)]]),0)&gt;0,1,"0")</f>
        <v>0</v>
      </c>
    </row>
    <row r="22" spans="1:63" hidden="1" x14ac:dyDescent="0.25">
      <c r="A22" s="12">
        <f>IF(Proyectos[[#This Row],[Estado]]="Aprobado",ROW(),"0")</f>
        <v>22</v>
      </c>
      <c r="B22" s="13">
        <v>3119</v>
      </c>
      <c r="C22" s="24">
        <v>1018</v>
      </c>
      <c r="D22" s="15" t="s">
        <v>756</v>
      </c>
      <c r="E22" s="14">
        <v>44916</v>
      </c>
      <c r="F22" s="14">
        <v>44916</v>
      </c>
      <c r="G22" s="15"/>
      <c r="H22" s="14">
        <v>44916</v>
      </c>
      <c r="I22" s="14"/>
      <c r="J22" s="14">
        <v>44916</v>
      </c>
      <c r="K22" s="13" t="s">
        <v>1230</v>
      </c>
      <c r="L22" s="13" t="s">
        <v>1231</v>
      </c>
      <c r="M22" s="13">
        <v>3119</v>
      </c>
      <c r="N22" s="16" t="s">
        <v>1009</v>
      </c>
      <c r="O22" s="16"/>
      <c r="P22" s="16" t="s">
        <v>950</v>
      </c>
      <c r="Q22" s="16"/>
      <c r="T22" s="13" t="s">
        <v>951</v>
      </c>
      <c r="U22" s="13">
        <v>24</v>
      </c>
      <c r="V22" s="13">
        <f>Proyectos[[#This Row],[Duración Inicial en Meses]]+IFERROR(VLOOKUP(Proyectos[[#This Row],[Folio Proyecto]],'[1]Solicitudes Especiales'!O:P,2,FALSE),0)</f>
        <v>24</v>
      </c>
      <c r="W22" s="12">
        <v>70</v>
      </c>
      <c r="X22" s="13" t="s">
        <v>1082</v>
      </c>
      <c r="Y22" s="16" t="s">
        <v>1232</v>
      </c>
      <c r="Z22" s="25">
        <v>332200000</v>
      </c>
      <c r="AA22" s="25"/>
      <c r="AB22" s="25">
        <f>Proyectos[[#This Row],[Monto de Donación (Solicitado)]]+Proyectos[[#This Row],[Aporte Propio]]</f>
        <v>332200000</v>
      </c>
      <c r="AC22" s="25">
        <f>Proyectos[[#This Row],[Monto de Donación (Solicitado)]]+IFERROR(VLOOKUP(Proyectos[[#This Row],[Folio Proyecto]],'[1]Solicitudes Especiales'!R:S,2,FALSE),0)</f>
        <v>332200000</v>
      </c>
      <c r="AD22" s="26">
        <v>44924</v>
      </c>
      <c r="AE22" s="19"/>
      <c r="AF2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2" s="25" t="str">
        <f>IFERROR(VLOOKUP(Proyectos[[#This Row],[Folio Proyecto]],[1]!Reporte_Ley_N°21.015[[FOLIO PROYECTO]:[PERMANENCIA EN EL PUESTO DE TRABAJO LUEGO DE 9 MESES]],6,FALSE),"Sin Información")</f>
        <v>Sin Información</v>
      </c>
      <c r="AJ22" s="27" t="str">
        <f>IF(OR(Proyectos[[#This Row],[Fecha de Incio]]="Sin Información",Proyectos[[#This Row],[Fecha de Incio]]=""),"Sin Información",EDATE(Proyectos[[#This Row],[Fecha de Incio]],Proyectos[[#This Row],[Duración Aprobada]]))</f>
        <v>Sin Información</v>
      </c>
      <c r="AK22" s="27" t="str">
        <f ca="1">IF(Proyectos[[#This Row],[Fecha de Término]]="Sin Información","Sin Información",IF(Proyectos[[#This Row],[Fecha de Término]]&gt;TODAY(),"En Ejecución",IF(Proyectos[[#This Row],[Fecha de Término]]&lt;TODAY(),"Finalizado","FALSO")))</f>
        <v>Sin Información</v>
      </c>
      <c r="AL22" s="27" t="s">
        <v>988</v>
      </c>
      <c r="AS22" s="13" t="str" cm="1">
        <f t="array" ref="AS22">IF(Proyectos[[#This Row],[Evaluado]]="SI",_xlfn.TEXTJOIN(" 
",TRUE,_xlfn._xlws.FILTER([1]!Interacciones[Fecha],([1]!Interacciones[Folio Proyecto]=Proyectos[[#This Row],[Folio Proyecto]])*([1]!Interacciones[Tipo]=[1]Categoría!$G$2),"Sin Observaciones")),"Sin Evaluación")</f>
        <v>Sin Evaluación</v>
      </c>
      <c r="AT22" s="13" t="str" cm="1">
        <f t="array" ref="AT22">IF(Proyectos[[#This Row],[Evaluado]]="SI",_xlfn.TEXTJOIN(" 
",TRUE,_xlfn._xlws.FILTER([1]!Interacciones[Fecha],([1]!Interacciones[Folio Proyecto]=Proyectos[[#This Row],[Folio Proyecto]])*([1]!Interacciones[Tipo]=[1]Categoría!$G$3),"Sin Corrección")),"Sin Evaluación")</f>
        <v>Sin Evaluación</v>
      </c>
      <c r="AU22" s="29" t="str">
        <f>IF(IFERROR(FIND(AU$1,Proyectos[[#This Row],[Región (es)]]),0)&gt;0,1,"0")</f>
        <v>0</v>
      </c>
      <c r="AV22" s="29" t="str">
        <f>IF(IFERROR(FIND(AV$1,Proyectos[[#This Row],[Región (es)]]),0)&gt;0,1,"0")</f>
        <v>0</v>
      </c>
      <c r="AW22" s="29" t="str">
        <f>IF(IFERROR(FIND(AW$1,Proyectos[[#This Row],[Región (es)]]),0)&gt;0,1,"0")</f>
        <v>0</v>
      </c>
      <c r="AX22" s="29" t="str">
        <f>IF(IFERROR(FIND(AX$1,Proyectos[[#This Row],[Región (es)]]),0)&gt;0,1,"0")</f>
        <v>0</v>
      </c>
      <c r="AY22" s="29" t="str">
        <f>IF(IFERROR(FIND(AY$1,Proyectos[[#This Row],[Región (es)]]),0)&gt;0,1,"0")</f>
        <v>0</v>
      </c>
      <c r="AZ22" s="29" t="str">
        <f>IF(IFERROR(FIND(AZ$1,Proyectos[[#This Row],[Región (es)]]),0)&gt;0,1,"0")</f>
        <v>0</v>
      </c>
      <c r="BA22" s="29">
        <f>IF(IFERROR(FIND(BA$1,Proyectos[[#This Row],[Región (es)]]),0)&gt;0,1,"0")</f>
        <v>1</v>
      </c>
      <c r="BB22" s="29" t="str">
        <f>IF(IFERROR(FIND(BB$1,Proyectos[[#This Row],[Región (es)]]),0)&gt;0,1,"0")</f>
        <v>0</v>
      </c>
      <c r="BC22" s="29" t="str">
        <f>IF(IFERROR(FIND(BC$1,Proyectos[[#This Row],[Región (es)]]),0)&gt;0,1,"0")</f>
        <v>0</v>
      </c>
      <c r="BD22" s="29" t="str">
        <f>IF(IFERROR(FIND(BD$1,Proyectos[[#This Row],[Región (es)]]),0)&gt;0,1,"0")</f>
        <v>0</v>
      </c>
      <c r="BE22" s="29" t="str">
        <f>IF(IFERROR(FIND(BE$1,Proyectos[[#This Row],[Región (es)]]),0)&gt;0,1,"0")</f>
        <v>0</v>
      </c>
      <c r="BF22" s="29" t="str">
        <f>IF(IFERROR(FIND(BF$1,Proyectos[[#This Row],[Región (es)]]),0)&gt;0,1,"0")</f>
        <v>0</v>
      </c>
      <c r="BG22" s="29" t="str">
        <f>IF(IFERROR(FIND(BG$1,Proyectos[[#This Row],[Región (es)]]),0)&gt;0,1,"0")</f>
        <v>0</v>
      </c>
      <c r="BH22" s="29" t="str">
        <f>IF(IFERROR(FIND(BH$1,Proyectos[[#This Row],[Región (es)]]),0)&gt;0,1,"0")</f>
        <v>0</v>
      </c>
      <c r="BI22" s="29" t="str">
        <f>IF(IFERROR(FIND(BI$1,Proyectos[[#This Row],[Región (es)]]),0)&gt;0,1,"0")</f>
        <v>0</v>
      </c>
      <c r="BJ22" s="29" t="str">
        <f>IF(IFERROR(FIND(BJ$1,Proyectos[[#This Row],[Región (es)]]),0)&gt;0,1,"0")</f>
        <v>0</v>
      </c>
    </row>
    <row r="23" spans="1:63" hidden="1" x14ac:dyDescent="0.25">
      <c r="A23" s="12">
        <f>IF(Proyectos[[#This Row],[Estado]]="Aprobado",ROW(),"0")</f>
        <v>23</v>
      </c>
      <c r="B23" s="13">
        <v>2891</v>
      </c>
      <c r="C23" s="24">
        <v>1369</v>
      </c>
      <c r="D23" s="15" t="s">
        <v>1237</v>
      </c>
      <c r="E23" s="14">
        <v>44916</v>
      </c>
      <c r="F23" s="14">
        <v>44916</v>
      </c>
      <c r="G23" s="15"/>
      <c r="H23" s="14">
        <v>44916</v>
      </c>
      <c r="I23" s="14"/>
      <c r="J23" s="14">
        <v>44916</v>
      </c>
      <c r="K23" s="13" t="s">
        <v>1238</v>
      </c>
      <c r="L23" s="13" t="s">
        <v>1239</v>
      </c>
      <c r="M23" s="13">
        <v>2891</v>
      </c>
      <c r="N23" s="16" t="s">
        <v>1009</v>
      </c>
      <c r="O23" s="16"/>
      <c r="P23" s="16" t="s">
        <v>950</v>
      </c>
      <c r="Q23" s="16"/>
      <c r="T23" s="13" t="s">
        <v>951</v>
      </c>
      <c r="U23" s="13">
        <v>36</v>
      </c>
      <c r="V23" s="13">
        <f>Proyectos[[#This Row],[Duración Inicial en Meses]]+IFERROR(VLOOKUP(Proyectos[[#This Row],[Folio Proyecto]],'[1]Solicitudes Especiales'!O:P,2,FALSE),0)</f>
        <v>36</v>
      </c>
      <c r="W23" s="12">
        <v>290</v>
      </c>
      <c r="X23" s="16" t="s">
        <v>1113</v>
      </c>
      <c r="Y23" s="16" t="s">
        <v>952</v>
      </c>
      <c r="Z23" s="25">
        <v>642636600</v>
      </c>
      <c r="AA23" s="25"/>
      <c r="AB23" s="25">
        <f>Proyectos[[#This Row],[Monto de Donación (Solicitado)]]+Proyectos[[#This Row],[Aporte Propio]]</f>
        <v>642636600</v>
      </c>
      <c r="AC23" s="25">
        <f>Proyectos[[#This Row],[Monto de Donación (Solicitado)]]+IFERROR(VLOOKUP(Proyectos[[#This Row],[Folio Proyecto]],'[1]Solicitudes Especiales'!R:S,2,FALSE),0)</f>
        <v>642636600</v>
      </c>
      <c r="AD23" s="26" t="s">
        <v>969</v>
      </c>
      <c r="AE23" s="19"/>
      <c r="AF2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3" s="25" t="str">
        <f>IFERROR(VLOOKUP(Proyectos[[#This Row],[Folio Proyecto]],[1]!Reporte_Ley_N°21.015[[FOLIO PROYECTO]:[PERMANENCIA EN EL PUESTO DE TRABAJO LUEGO DE 9 MESES]],6,FALSE),"Sin Información")</f>
        <v>Sin Información</v>
      </c>
      <c r="AJ23" s="27" t="str">
        <f>IF(OR(Proyectos[[#This Row],[Fecha de Incio]]="Sin Información",Proyectos[[#This Row],[Fecha de Incio]]=""),"Sin Información",EDATE(Proyectos[[#This Row],[Fecha de Incio]],Proyectos[[#This Row],[Duración Aprobada]]))</f>
        <v>Sin Información</v>
      </c>
      <c r="AK23" s="27" t="str">
        <f ca="1">IF(Proyectos[[#This Row],[Fecha de Término]]="Sin Información","Sin Información",IF(Proyectos[[#This Row],[Fecha de Término]]&gt;TODAY(),"En Ejecución",IF(Proyectos[[#This Row],[Fecha de Término]]&lt;TODAY(),"Finalizado","FALSO")))</f>
        <v>Sin Información</v>
      </c>
      <c r="AL23" s="27" t="s">
        <v>976</v>
      </c>
      <c r="AS23" s="13" t="str" cm="1">
        <f t="array" ref="AS23">IF(Proyectos[[#This Row],[Evaluado]]="SI",_xlfn.TEXTJOIN(" 
",TRUE,_xlfn._xlws.FILTER([1]!Interacciones[Fecha],([1]!Interacciones[Folio Proyecto]=Proyectos[[#This Row],[Folio Proyecto]])*([1]!Interacciones[Tipo]=[1]Categoría!$G$2),"Sin Observaciones")),"Sin Evaluación")</f>
        <v>Sin Evaluación</v>
      </c>
      <c r="AT23" s="13" t="str" cm="1">
        <f t="array" ref="AT23">IF(Proyectos[[#This Row],[Evaluado]]="SI",_xlfn.TEXTJOIN(" 
",TRUE,_xlfn._xlws.FILTER([1]!Interacciones[Fecha],([1]!Interacciones[Folio Proyecto]=Proyectos[[#This Row],[Folio Proyecto]])*([1]!Interacciones[Tipo]=[1]Categoría!$G$3),"Sin Corrección")),"Sin Evaluación")</f>
        <v>Sin Evaluación</v>
      </c>
      <c r="AU23" s="29" t="str">
        <f>IF(IFERROR(FIND(AU$1,Proyectos[[#This Row],[Región (es)]]),0)&gt;0,1,"0")</f>
        <v>0</v>
      </c>
      <c r="AV23" s="29" t="str">
        <f>IF(IFERROR(FIND(AV$1,Proyectos[[#This Row],[Región (es)]]),0)&gt;0,1,"0")</f>
        <v>0</v>
      </c>
      <c r="AW23" s="29" t="str">
        <f>IF(IFERROR(FIND(AW$1,Proyectos[[#This Row],[Región (es)]]),0)&gt;0,1,"0")</f>
        <v>0</v>
      </c>
      <c r="AX23" s="29" t="str">
        <f>IF(IFERROR(FIND(AX$1,Proyectos[[#This Row],[Región (es)]]),0)&gt;0,1,"0")</f>
        <v>0</v>
      </c>
      <c r="AY23" s="29" t="str">
        <f>IF(IFERROR(FIND(AY$1,Proyectos[[#This Row],[Región (es)]]),0)&gt;0,1,"0")</f>
        <v>0</v>
      </c>
      <c r="AZ23" s="29" t="str">
        <f>IF(IFERROR(FIND(AZ$1,Proyectos[[#This Row],[Región (es)]]),0)&gt;0,1,"0")</f>
        <v>0</v>
      </c>
      <c r="BA23" s="29" t="str">
        <f>IF(IFERROR(FIND(BA$1,Proyectos[[#This Row],[Región (es)]]),0)&gt;0,1,"0")</f>
        <v>0</v>
      </c>
      <c r="BB23" s="29" t="str">
        <f>IF(IFERROR(FIND(BB$1,Proyectos[[#This Row],[Región (es)]]),0)&gt;0,1,"0")</f>
        <v>0</v>
      </c>
      <c r="BC23" s="29" t="str">
        <f>IF(IFERROR(FIND(BC$1,Proyectos[[#This Row],[Región (es)]]),0)&gt;0,1,"0")</f>
        <v>0</v>
      </c>
      <c r="BD23" s="29" t="str">
        <f>IF(IFERROR(FIND(BD$1,Proyectos[[#This Row],[Región (es)]]),0)&gt;0,1,"0")</f>
        <v>0</v>
      </c>
      <c r="BE23" s="29" t="str">
        <f>IF(IFERROR(FIND(BE$1,Proyectos[[#This Row],[Región (es)]]),0)&gt;0,1,"0")</f>
        <v>0</v>
      </c>
      <c r="BF23" s="29" t="str">
        <f>IF(IFERROR(FIND(BF$1,Proyectos[[#This Row],[Región (es)]]),0)&gt;0,1,"0")</f>
        <v>0</v>
      </c>
      <c r="BG23" s="29" t="str">
        <f>IF(IFERROR(FIND(BG$1,Proyectos[[#This Row],[Región (es)]]),0)&gt;0,1,"0")</f>
        <v>0</v>
      </c>
      <c r="BH23" s="29" t="str">
        <f>IF(IFERROR(FIND(BH$1,Proyectos[[#This Row],[Región (es)]]),0)&gt;0,1,"0")</f>
        <v>0</v>
      </c>
      <c r="BI23" s="29" t="str">
        <f>IF(IFERROR(FIND(BI$1,Proyectos[[#This Row],[Región (es)]]),0)&gt;0,1,"0")</f>
        <v>0</v>
      </c>
      <c r="BJ23" s="29" t="str">
        <f>IF(IFERROR(FIND(BJ$1,Proyectos[[#This Row],[Región (es)]]),0)&gt;0,1,"0")</f>
        <v>0</v>
      </c>
    </row>
    <row r="24" spans="1:63" hidden="1" x14ac:dyDescent="0.25">
      <c r="A24" s="12">
        <f>IF(Proyectos[[#This Row],[Estado]]="Aprobado",ROW(),"0")</f>
        <v>24</v>
      </c>
      <c r="B24" s="13">
        <v>3670</v>
      </c>
      <c r="C24" s="24">
        <v>1</v>
      </c>
      <c r="D24" s="15" t="s">
        <v>963</v>
      </c>
      <c r="E24" s="14">
        <v>45135</v>
      </c>
      <c r="F24" s="14">
        <v>45135</v>
      </c>
      <c r="G24" s="15"/>
      <c r="H24" s="14">
        <v>45135</v>
      </c>
      <c r="I24" s="14"/>
      <c r="J24" s="14">
        <v>45135</v>
      </c>
      <c r="K24" s="13" t="s">
        <v>12</v>
      </c>
      <c r="L24" s="13" t="s">
        <v>1250</v>
      </c>
      <c r="M24" s="13">
        <v>3670</v>
      </c>
      <c r="N24" s="16" t="s">
        <v>1009</v>
      </c>
      <c r="O24" s="16"/>
      <c r="P24" s="16" t="s">
        <v>950</v>
      </c>
      <c r="Q24" s="16"/>
      <c r="R24" s="13">
        <v>10</v>
      </c>
      <c r="T24" s="13" t="s">
        <v>951</v>
      </c>
      <c r="U24" s="13">
        <v>24</v>
      </c>
      <c r="V24" s="13">
        <f>Proyectos[[#This Row],[Duración Inicial en Meses]]+IFERROR(VLOOKUP(Proyectos[[#This Row],[Folio Proyecto]],'[1]Solicitudes Especiales'!O:P,2,FALSE),0)</f>
        <v>24</v>
      </c>
      <c r="W24" s="12">
        <v>40</v>
      </c>
      <c r="X24" s="16" t="s">
        <v>1082</v>
      </c>
      <c r="Y24" s="16" t="s">
        <v>952</v>
      </c>
      <c r="Z24" s="25">
        <v>189463382</v>
      </c>
      <c r="AA24" s="25">
        <v>10080000</v>
      </c>
      <c r="AB24" s="25">
        <f>Proyectos[[#This Row],[Monto de Donación (Solicitado)]]+Proyectos[[#This Row],[Aporte Propio]]</f>
        <v>199543382</v>
      </c>
      <c r="AC24" s="25">
        <f>Proyectos[[#This Row],[Monto de Donación (Solicitado)]]+IFERROR(VLOOKUP(Proyectos[[#This Row],[Folio Proyecto]],'[1]Solicitudes Especiales'!R:S,2,FALSE),0)</f>
        <v>189463382</v>
      </c>
      <c r="AD24" s="26" t="s">
        <v>969</v>
      </c>
      <c r="AE24" s="19"/>
      <c r="AF2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4" s="25" t="str">
        <f>IFERROR(VLOOKUP(Proyectos[[#This Row],[Folio Proyecto]],[1]!Reporte_Ley_N°21.015[[FOLIO PROYECTO]:[PERMANENCIA EN EL PUESTO DE TRABAJO LUEGO DE 9 MESES]],6,FALSE),"Sin Información")</f>
        <v>Sin Información</v>
      </c>
      <c r="AJ24" s="27" t="str">
        <f>IF(OR(Proyectos[[#This Row],[Fecha de Incio]]="Sin Información",Proyectos[[#This Row],[Fecha de Incio]]=""),"Sin Información",EDATE(Proyectos[[#This Row],[Fecha de Incio]],Proyectos[[#This Row],[Duración Aprobada]]))</f>
        <v>Sin Información</v>
      </c>
      <c r="AK24" s="27" t="str">
        <f ca="1">IF(Proyectos[[#This Row],[Fecha de Término]]="Sin Información","Sin Información",IF(Proyectos[[#This Row],[Fecha de Término]]&gt;TODAY(),"En Ejecución",IF(Proyectos[[#This Row],[Fecha de Término]]&lt;TODAY(),"Finalizado","FALSO")))</f>
        <v>Sin Información</v>
      </c>
      <c r="AL24" s="27" t="s">
        <v>976</v>
      </c>
      <c r="AS24" s="13" t="str" cm="1">
        <f t="array" ref="AS24">IF(Proyectos[[#This Row],[Evaluado]]="SI",_xlfn.TEXTJOIN(" 
",TRUE,_xlfn._xlws.FILTER([1]!Interacciones[Fecha],([1]!Interacciones[Folio Proyecto]=Proyectos[[#This Row],[Folio Proyecto]])*([1]!Interacciones[Tipo]=[1]Categoría!$G$2),"Sin Observaciones")),"Sin Evaluación")</f>
        <v>Sin Evaluación</v>
      </c>
      <c r="AT24" s="13" t="str" cm="1">
        <f t="array" ref="AT24">IF(Proyectos[[#This Row],[Evaluado]]="SI",_xlfn.TEXTJOIN(" 
",TRUE,_xlfn._xlws.FILTER([1]!Interacciones[Fecha],([1]!Interacciones[Folio Proyecto]=Proyectos[[#This Row],[Folio Proyecto]])*([1]!Interacciones[Tipo]=[1]Categoría!$G$3),"Sin Corrección")),"Sin Evaluación")</f>
        <v>Sin Evaluación</v>
      </c>
      <c r="AU24" s="29" t="str">
        <f>IF(IFERROR(FIND(AU$1,Proyectos[[#This Row],[Región (es)]]),0)&gt;0,1,"0")</f>
        <v>0</v>
      </c>
      <c r="AV24" s="29" t="str">
        <f>IF(IFERROR(FIND(AV$1,Proyectos[[#This Row],[Región (es)]]),0)&gt;0,1,"0")</f>
        <v>0</v>
      </c>
      <c r="AW24" s="29" t="str">
        <f>IF(IFERROR(FIND(AW$1,Proyectos[[#This Row],[Región (es)]]),0)&gt;0,1,"0")</f>
        <v>0</v>
      </c>
      <c r="AX24" s="29" t="str">
        <f>IF(IFERROR(FIND(AX$1,Proyectos[[#This Row],[Región (es)]]),0)&gt;0,1,"0")</f>
        <v>0</v>
      </c>
      <c r="AY24" s="29" t="str">
        <f>IF(IFERROR(FIND(AY$1,Proyectos[[#This Row],[Región (es)]]),0)&gt;0,1,"0")</f>
        <v>0</v>
      </c>
      <c r="AZ24" s="29" t="str">
        <f>IF(IFERROR(FIND(AZ$1,Proyectos[[#This Row],[Región (es)]]),0)&gt;0,1,"0")</f>
        <v>0</v>
      </c>
      <c r="BA24" s="29">
        <f>IF(IFERROR(FIND(BA$1,Proyectos[[#This Row],[Región (es)]]),0)&gt;0,1,"0")</f>
        <v>1</v>
      </c>
      <c r="BB24" s="29" t="str">
        <f>IF(IFERROR(FIND(BB$1,Proyectos[[#This Row],[Región (es)]]),0)&gt;0,1,"0")</f>
        <v>0</v>
      </c>
      <c r="BC24" s="29" t="str">
        <f>IF(IFERROR(FIND(BC$1,Proyectos[[#This Row],[Región (es)]]),0)&gt;0,1,"0")</f>
        <v>0</v>
      </c>
      <c r="BD24" s="29" t="str">
        <f>IF(IFERROR(FIND(BD$1,Proyectos[[#This Row],[Región (es)]]),0)&gt;0,1,"0")</f>
        <v>0</v>
      </c>
      <c r="BE24" s="29" t="str">
        <f>IF(IFERROR(FIND(BE$1,Proyectos[[#This Row],[Región (es)]]),0)&gt;0,1,"0")</f>
        <v>0</v>
      </c>
      <c r="BF24" s="29" t="str">
        <f>IF(IFERROR(FIND(BF$1,Proyectos[[#This Row],[Región (es)]]),0)&gt;0,1,"0")</f>
        <v>0</v>
      </c>
      <c r="BG24" s="29" t="str">
        <f>IF(IFERROR(FIND(BG$1,Proyectos[[#This Row],[Región (es)]]),0)&gt;0,1,"0")</f>
        <v>0</v>
      </c>
      <c r="BH24" s="29" t="str">
        <f>IF(IFERROR(FIND(BH$1,Proyectos[[#This Row],[Región (es)]]),0)&gt;0,1,"0")</f>
        <v>0</v>
      </c>
      <c r="BI24" s="29" t="str">
        <f>IF(IFERROR(FIND(BI$1,Proyectos[[#This Row],[Región (es)]]),0)&gt;0,1,"0")</f>
        <v>0</v>
      </c>
      <c r="BJ24" s="29" t="str">
        <f>IF(IFERROR(FIND(BJ$1,Proyectos[[#This Row],[Región (es)]]),0)&gt;0,1,"0")</f>
        <v>0</v>
      </c>
    </row>
    <row r="25" spans="1:63" hidden="1" x14ac:dyDescent="0.25">
      <c r="A25" s="12">
        <f>IF(Proyectos[[#This Row],[Estado]]="Aprobado",ROW(),"0")</f>
        <v>25</v>
      </c>
      <c r="B25" s="13">
        <v>3656</v>
      </c>
      <c r="C25" s="24">
        <v>1</v>
      </c>
      <c r="D25" s="15" t="s">
        <v>963</v>
      </c>
      <c r="E25" s="14">
        <v>45260</v>
      </c>
      <c r="F25" s="14">
        <v>45260</v>
      </c>
      <c r="G25" s="15"/>
      <c r="H25" s="14">
        <v>45260</v>
      </c>
      <c r="I25" s="14"/>
      <c r="J25" s="14">
        <v>45260</v>
      </c>
      <c r="K25" s="13" t="s">
        <v>1258</v>
      </c>
      <c r="L25" s="13" t="s">
        <v>1259</v>
      </c>
      <c r="M25" s="13">
        <v>3656</v>
      </c>
      <c r="N25" s="16" t="s">
        <v>1009</v>
      </c>
      <c r="O25" s="16"/>
      <c r="P25" s="16" t="s">
        <v>950</v>
      </c>
      <c r="Q25" s="16"/>
      <c r="R25" s="13">
        <v>60</v>
      </c>
      <c r="S25" s="13" t="s">
        <v>958</v>
      </c>
      <c r="T25" s="13" t="s">
        <v>951</v>
      </c>
      <c r="U25" s="13">
        <v>48</v>
      </c>
      <c r="V25" s="13">
        <f>Proyectos[[#This Row],[Duración Inicial en Meses]]+IFERROR(VLOOKUP(Proyectos[[#This Row],[Folio Proyecto]],'[1]Solicitudes Especiales'!O:P,2,FALSE),0)</f>
        <v>48</v>
      </c>
      <c r="W25" s="12">
        <v>200</v>
      </c>
      <c r="X25" s="16" t="s">
        <v>1082</v>
      </c>
      <c r="Y25" s="16" t="s">
        <v>952</v>
      </c>
      <c r="Z25" s="25">
        <v>1247910000</v>
      </c>
      <c r="AA25" s="25">
        <v>0</v>
      </c>
      <c r="AB25" s="25">
        <f>Proyectos[[#This Row],[Monto de Donación (Solicitado)]]+Proyectos[[#This Row],[Aporte Propio]]</f>
        <v>1247910000</v>
      </c>
      <c r="AC25" s="25">
        <f>Proyectos[[#This Row],[Monto de Donación (Solicitado)]]+IFERROR(VLOOKUP(Proyectos[[#This Row],[Folio Proyecto]],'[1]Solicitudes Especiales'!R:S,2,FALSE),0)</f>
        <v>1247910000</v>
      </c>
      <c r="AD25" s="26">
        <v>45261</v>
      </c>
      <c r="AE25" s="19"/>
      <c r="AF2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5" s="25" t="str">
        <f>IFERROR(VLOOKUP(Proyectos[[#This Row],[Folio Proyecto]],[1]!Reporte_Ley_N°21.015[[FOLIO PROYECTO]:[PERMANENCIA EN EL PUESTO DE TRABAJO LUEGO DE 9 MESES]],6,FALSE),"Sin Información")</f>
        <v>Sin Información</v>
      </c>
      <c r="AJ25" s="27" t="str">
        <f>IF(OR(Proyectos[[#This Row],[Fecha de Incio]]="Sin Información",Proyectos[[#This Row],[Fecha de Incio]]=""),"Sin Información",EDATE(Proyectos[[#This Row],[Fecha de Incio]],Proyectos[[#This Row],[Duración Aprobada]]))</f>
        <v>Sin Información</v>
      </c>
      <c r="AK25" s="27" t="str">
        <f ca="1">IF(Proyectos[[#This Row],[Fecha de Término]]="Sin Información","Sin Información",IF(Proyectos[[#This Row],[Fecha de Término]]&gt;TODAY(),"En Ejecución",IF(Proyectos[[#This Row],[Fecha de Término]]&lt;TODAY(),"Finalizado","FALSO")))</f>
        <v>Sin Información</v>
      </c>
      <c r="AL25" s="27" t="s">
        <v>988</v>
      </c>
      <c r="AS25" s="13" t="str" cm="1">
        <f t="array" ref="AS25">IF(Proyectos[[#This Row],[Evaluado]]="SI",_xlfn.TEXTJOIN(" 
",TRUE,_xlfn._xlws.FILTER([1]!Interacciones[Fecha],([1]!Interacciones[Folio Proyecto]=Proyectos[[#This Row],[Folio Proyecto]])*([1]!Interacciones[Tipo]=[1]Categoría!$G$2),"Sin Observaciones")),"Sin Evaluación")</f>
        <v>Sin Evaluación</v>
      </c>
      <c r="AT25" s="13" t="str" cm="1">
        <f t="array" ref="AT25">IF(Proyectos[[#This Row],[Evaluado]]="SI",_xlfn.TEXTJOIN(" 
",TRUE,_xlfn._xlws.FILTER([1]!Interacciones[Fecha],([1]!Interacciones[Folio Proyecto]=Proyectos[[#This Row],[Folio Proyecto]])*([1]!Interacciones[Tipo]=[1]Categoría!$G$3),"Sin Corrección")),"Sin Evaluación")</f>
        <v>Sin Evaluación</v>
      </c>
      <c r="AU25" s="29" t="str">
        <f>IF(IFERROR(FIND(AU$1,Proyectos[[#This Row],[Región (es)]]),0)&gt;0,1,"0")</f>
        <v>0</v>
      </c>
      <c r="AV25" s="29" t="str">
        <f>IF(IFERROR(FIND(AV$1,Proyectos[[#This Row],[Región (es)]]),0)&gt;0,1,"0")</f>
        <v>0</v>
      </c>
      <c r="AW25" s="29" t="str">
        <f>IF(IFERROR(FIND(AW$1,Proyectos[[#This Row],[Región (es)]]),0)&gt;0,1,"0")</f>
        <v>0</v>
      </c>
      <c r="AX25" s="29" t="str">
        <f>IF(IFERROR(FIND(AX$1,Proyectos[[#This Row],[Región (es)]]),0)&gt;0,1,"0")</f>
        <v>0</v>
      </c>
      <c r="AY25" s="29" t="str">
        <f>IF(IFERROR(FIND(AY$1,Proyectos[[#This Row],[Región (es)]]),0)&gt;0,1,"0")</f>
        <v>0</v>
      </c>
      <c r="AZ25" s="29" t="str">
        <f>IF(IFERROR(FIND(AZ$1,Proyectos[[#This Row],[Región (es)]]),0)&gt;0,1,"0")</f>
        <v>0</v>
      </c>
      <c r="BA25" s="29">
        <f>IF(IFERROR(FIND(BA$1,Proyectos[[#This Row],[Región (es)]]),0)&gt;0,1,"0")</f>
        <v>1</v>
      </c>
      <c r="BB25" s="29" t="str">
        <f>IF(IFERROR(FIND(BB$1,Proyectos[[#This Row],[Región (es)]]),0)&gt;0,1,"0")</f>
        <v>0</v>
      </c>
      <c r="BC25" s="29" t="str">
        <f>IF(IFERROR(FIND(BC$1,Proyectos[[#This Row],[Región (es)]]),0)&gt;0,1,"0")</f>
        <v>0</v>
      </c>
      <c r="BD25" s="29" t="str">
        <f>IF(IFERROR(FIND(BD$1,Proyectos[[#This Row],[Región (es)]]),0)&gt;0,1,"0")</f>
        <v>0</v>
      </c>
      <c r="BE25" s="29" t="str">
        <f>IF(IFERROR(FIND(BE$1,Proyectos[[#This Row],[Región (es)]]),0)&gt;0,1,"0")</f>
        <v>0</v>
      </c>
      <c r="BF25" s="29" t="str">
        <f>IF(IFERROR(FIND(BF$1,Proyectos[[#This Row],[Región (es)]]),0)&gt;0,1,"0")</f>
        <v>0</v>
      </c>
      <c r="BG25" s="29" t="str">
        <f>IF(IFERROR(FIND(BG$1,Proyectos[[#This Row],[Región (es)]]),0)&gt;0,1,"0")</f>
        <v>0</v>
      </c>
      <c r="BH25" s="29" t="str">
        <f>IF(IFERROR(FIND(BH$1,Proyectos[[#This Row],[Región (es)]]),0)&gt;0,1,"0")</f>
        <v>0</v>
      </c>
      <c r="BI25" s="29" t="str">
        <f>IF(IFERROR(FIND(BI$1,Proyectos[[#This Row],[Región (es)]]),0)&gt;0,1,"0")</f>
        <v>0</v>
      </c>
      <c r="BJ25" s="29" t="str">
        <f>IF(IFERROR(FIND(BJ$1,Proyectos[[#This Row],[Región (es)]]),0)&gt;0,1,"0")</f>
        <v>0</v>
      </c>
    </row>
    <row r="26" spans="1:63" hidden="1" x14ac:dyDescent="0.25">
      <c r="A26" s="12">
        <f>IF(Proyectos[[#This Row],[Estado]]="Aprobado",ROW(),"0")</f>
        <v>26</v>
      </c>
      <c r="B26" s="13">
        <v>3623</v>
      </c>
      <c r="C26" s="24">
        <v>134</v>
      </c>
      <c r="D26" s="15" t="s">
        <v>160</v>
      </c>
      <c r="E26" s="14">
        <v>45261</v>
      </c>
      <c r="F26" s="14">
        <v>45281</v>
      </c>
      <c r="G26" s="15"/>
      <c r="H26" s="14">
        <v>45281</v>
      </c>
      <c r="I26" s="14"/>
      <c r="J26" s="14">
        <v>45281</v>
      </c>
      <c r="K26" s="13" t="s">
        <v>1264</v>
      </c>
      <c r="L26" s="13" t="s">
        <v>1265</v>
      </c>
      <c r="M26" s="13">
        <v>3623</v>
      </c>
      <c r="N26" s="16" t="s">
        <v>1009</v>
      </c>
      <c r="O26" s="16" t="s">
        <v>1263</v>
      </c>
      <c r="P26" s="16" t="s">
        <v>950</v>
      </c>
      <c r="Q26" s="16"/>
      <c r="R26" s="16">
        <v>17</v>
      </c>
      <c r="S26" s="13" t="s">
        <v>958</v>
      </c>
      <c r="T26" s="13" t="s">
        <v>951</v>
      </c>
      <c r="U26" s="13">
        <v>48</v>
      </c>
      <c r="V26" s="13">
        <f>Proyectos[[#This Row],[Duración Inicial en Meses]]+IFERROR(VLOOKUP(Proyectos[[#This Row],[Folio Proyecto]],'[1]Solicitudes Especiales'!O:P,2,FALSE),0)</f>
        <v>48</v>
      </c>
      <c r="W26" s="12">
        <v>70</v>
      </c>
      <c r="X26" s="16" t="s">
        <v>1266</v>
      </c>
      <c r="Y26" s="16" t="s">
        <v>952</v>
      </c>
      <c r="Z26" s="21">
        <v>736000000</v>
      </c>
      <c r="AA26" s="21">
        <v>0</v>
      </c>
      <c r="AB26" s="21">
        <f>Proyectos[[#This Row],[Monto de Donación (Solicitado)]]+Proyectos[[#This Row],[Aporte Propio]]</f>
        <v>736000000</v>
      </c>
      <c r="AC26" s="21">
        <f>Proyectos[[#This Row],[Monto de Donación (Solicitado)]]+IFERROR(VLOOKUP(Proyectos[[#This Row],[Folio Proyecto]],'[1]Solicitudes Especiales'!R:S,2,FALSE),0)</f>
        <v>736000000</v>
      </c>
      <c r="AD26" s="26" t="s">
        <v>969</v>
      </c>
      <c r="AE26" s="19"/>
      <c r="AF2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6" s="21" t="str">
        <f>IFERROR(VLOOKUP(Proyectos[[#This Row],[Folio Proyecto]],[1]!Reporte_Ley_N°21.015[[FOLIO PROYECTO]:[PERMANENCIA EN EL PUESTO DE TRABAJO LUEGO DE 9 MESES]],6,FALSE),"Sin Información")</f>
        <v>Sin Información</v>
      </c>
      <c r="AI26" s="21"/>
      <c r="AJ26" s="22" t="str">
        <f>IF(OR(Proyectos[[#This Row],[Fecha de Incio]]="Sin Información",Proyectos[[#This Row],[Fecha de Incio]]=""),"Sin Información",EDATE(Proyectos[[#This Row],[Fecha de Incio]],Proyectos[[#This Row],[Duración Aprobada]]))</f>
        <v>Sin Información</v>
      </c>
      <c r="AK26" s="27" t="str">
        <f ca="1">IF(Proyectos[[#This Row],[Fecha de Término]]="Sin Información","Sin Información",IF(Proyectos[[#This Row],[Fecha de Término]]&gt;TODAY(),"En Ejecución",IF(Proyectos[[#This Row],[Fecha de Término]]&lt;TODAY(),"Finalizado","FALSO")))</f>
        <v>Sin Información</v>
      </c>
      <c r="AL26" s="27" t="s">
        <v>988</v>
      </c>
      <c r="AS26" s="13" t="str" cm="1">
        <f t="array" ref="AS26">IF(Proyectos[[#This Row],[Evaluado]]="SI",_xlfn.TEXTJOIN(" 
",TRUE,_xlfn._xlws.FILTER([1]!Interacciones[Fecha],([1]!Interacciones[Folio Proyecto]=Proyectos[[#This Row],[Folio Proyecto]])*([1]!Interacciones[Tipo]=[1]Categoría!$G$2),"Sin Observaciones")),"Sin Evaluación")</f>
        <v>Sin Evaluación</v>
      </c>
      <c r="AT26" s="13" t="str" cm="1">
        <f t="array" ref="AT26">IF(Proyectos[[#This Row],[Evaluado]]="SI",_xlfn.TEXTJOIN(" 
",TRUE,_xlfn._xlws.FILTER([1]!Interacciones[Fecha],([1]!Interacciones[Folio Proyecto]=Proyectos[[#This Row],[Folio Proyecto]])*([1]!Interacciones[Tipo]=[1]Categoría!$G$3),"Sin Corrección")),"Sin Evaluación")</f>
        <v>Sin Evaluación</v>
      </c>
      <c r="AU26" s="29" t="str">
        <f>IF(IFERROR(FIND(AU$1,Proyectos[[#This Row],[Región (es)]]),0)&gt;0,1,"0")</f>
        <v>0</v>
      </c>
      <c r="AV26" s="29" t="str">
        <f>IF(IFERROR(FIND(AV$1,Proyectos[[#This Row],[Región (es)]]),0)&gt;0,1,"0")</f>
        <v>0</v>
      </c>
      <c r="AW26" s="29" t="str">
        <f>IF(IFERROR(FIND(AW$1,Proyectos[[#This Row],[Región (es)]]),0)&gt;0,1,"0")</f>
        <v>0</v>
      </c>
      <c r="AX26" s="29" t="str">
        <f>IF(IFERROR(FIND(AX$1,Proyectos[[#This Row],[Región (es)]]),0)&gt;0,1,"0")</f>
        <v>0</v>
      </c>
      <c r="AY26" s="29">
        <f>IF(IFERROR(FIND(AY$1,Proyectos[[#This Row],[Región (es)]]),0)&gt;0,1,"0")</f>
        <v>1</v>
      </c>
      <c r="AZ26" s="29" t="str">
        <f>IF(IFERROR(FIND(AZ$1,Proyectos[[#This Row],[Región (es)]]),0)&gt;0,1,"0")</f>
        <v>0</v>
      </c>
      <c r="BA26" s="29">
        <f>IF(IFERROR(FIND(BA$1,Proyectos[[#This Row],[Región (es)]]),0)&gt;0,1,"0")</f>
        <v>1</v>
      </c>
      <c r="BB26" s="29" t="str">
        <f>IF(IFERROR(FIND(BB$1,Proyectos[[#This Row],[Región (es)]]),0)&gt;0,1,"0")</f>
        <v>0</v>
      </c>
      <c r="BC26" s="29" t="str">
        <f>IF(IFERROR(FIND(BC$1,Proyectos[[#This Row],[Región (es)]]),0)&gt;0,1,"0")</f>
        <v>0</v>
      </c>
      <c r="BD26" s="29" t="str">
        <f>IF(IFERROR(FIND(BD$1,Proyectos[[#This Row],[Región (es)]]),0)&gt;0,1,"0")</f>
        <v>0</v>
      </c>
      <c r="BE26" s="29" t="str">
        <f>IF(IFERROR(FIND(BE$1,Proyectos[[#This Row],[Región (es)]]),0)&gt;0,1,"0")</f>
        <v>0</v>
      </c>
      <c r="BF26" s="29" t="str">
        <f>IF(IFERROR(FIND(BF$1,Proyectos[[#This Row],[Región (es)]]),0)&gt;0,1,"0")</f>
        <v>0</v>
      </c>
      <c r="BG26" s="29" t="str">
        <f>IF(IFERROR(FIND(BG$1,Proyectos[[#This Row],[Región (es)]]),0)&gt;0,1,"0")</f>
        <v>0</v>
      </c>
      <c r="BH26" s="29" t="str">
        <f>IF(IFERROR(FIND(BH$1,Proyectos[[#This Row],[Región (es)]]),0)&gt;0,1,"0")</f>
        <v>0</v>
      </c>
      <c r="BI26" s="29" t="str">
        <f>IF(IFERROR(FIND(BI$1,Proyectos[[#This Row],[Región (es)]]),0)&gt;0,1,"0")</f>
        <v>0</v>
      </c>
      <c r="BJ26" s="29" t="str">
        <f>IF(IFERROR(FIND(BJ$1,Proyectos[[#This Row],[Región (es)]]),0)&gt;0,1,"0")</f>
        <v>0</v>
      </c>
    </row>
    <row r="27" spans="1:63" hidden="1" x14ac:dyDescent="0.25">
      <c r="A27" s="12">
        <f>IF(Proyectos[[#This Row],[Estado]]="Aprobado",ROW(),"0")</f>
        <v>27</v>
      </c>
      <c r="B27" s="13">
        <v>3714</v>
      </c>
      <c r="C27" s="37">
        <v>555</v>
      </c>
      <c r="D27" s="15" t="s">
        <v>1098</v>
      </c>
      <c r="E27" s="14"/>
      <c r="F27" s="14">
        <v>45306</v>
      </c>
      <c r="G27" s="15"/>
      <c r="H27" s="14">
        <v>45306</v>
      </c>
      <c r="I27" s="14"/>
      <c r="J27" s="14">
        <v>45306</v>
      </c>
      <c r="K27" s="13" t="s">
        <v>1278</v>
      </c>
      <c r="L27" s="13" t="s">
        <v>1279</v>
      </c>
      <c r="M27" s="13">
        <v>3714</v>
      </c>
      <c r="N27" s="16" t="s">
        <v>1009</v>
      </c>
      <c r="O27" s="16"/>
      <c r="P27" s="16" t="s">
        <v>950</v>
      </c>
      <c r="Q27" s="16"/>
      <c r="R27" s="16">
        <v>50</v>
      </c>
      <c r="U27" s="13">
        <v>24</v>
      </c>
      <c r="V27" s="13">
        <f>Proyectos[[#This Row],[Duración Inicial en Meses]]+IFERROR(VLOOKUP(Proyectos[[#This Row],[Folio Proyecto]],'[1]Solicitudes Especiales'!O:P,2,FALSE),0)</f>
        <v>24</v>
      </c>
      <c r="W27" s="12">
        <v>200</v>
      </c>
      <c r="X27" s="13" t="s">
        <v>1280</v>
      </c>
      <c r="Y27" s="16" t="s">
        <v>952</v>
      </c>
      <c r="Z27" s="17">
        <v>783316000</v>
      </c>
      <c r="AA27" s="17">
        <v>0</v>
      </c>
      <c r="AB27" s="17">
        <f>Proyectos[[#This Row],[Monto de Donación (Solicitado)]]+Proyectos[[#This Row],[Aporte Propio]]</f>
        <v>783316000</v>
      </c>
      <c r="AC27" s="17">
        <f>Proyectos[[#This Row],[Monto de Donación (Solicitado)]]+IFERROR(VLOOKUP(Proyectos[[#This Row],[Folio Proyecto]],'[1]Solicitudes Especiales'!R:S,2,FALSE),0)</f>
        <v>783316000</v>
      </c>
      <c r="AD27" s="18"/>
      <c r="AE27" s="18"/>
      <c r="AF2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7" s="17" t="str">
        <f>IFERROR(VLOOKUP(Proyectos[[#This Row],[Folio Proyecto]],[1]!Reporte_Ley_N°21.015[[FOLIO PROYECTO]:[PERMANENCIA EN EL PUESTO DE TRABAJO LUEGO DE 9 MESES]],6,FALSE),"Sin Información")</f>
        <v>Sin Información</v>
      </c>
      <c r="AI27" s="17"/>
      <c r="AJ27" s="20" t="str">
        <f>IF(OR(Proyectos[[#This Row],[Fecha de Incio]]="Sin Información",Proyectos[[#This Row],[Fecha de Incio]]=""),"Sin Información",EDATE(Proyectos[[#This Row],[Fecha de Incio]],Proyectos[[#This Row],[Duración Aprobada]]))</f>
        <v>Sin Información</v>
      </c>
      <c r="AK27" s="20" t="str">
        <f ca="1">IF(Proyectos[[#This Row],[Fecha de Término]]="Sin Información","Sin Información",IF(Proyectos[[#This Row],[Fecha de Término]]&gt;TODAY(),"En Ejecución",IF(Proyectos[[#This Row],[Fecha de Término]]&lt;TODAY(),"Finalizado","FALSO")))</f>
        <v>Sin Información</v>
      </c>
      <c r="AL27" s="27" t="s">
        <v>988</v>
      </c>
      <c r="AM27" s="20"/>
      <c r="AN27" s="20"/>
      <c r="AO27" s="20"/>
      <c r="AP27" s="20"/>
      <c r="AQ27" s="20"/>
      <c r="AS27" s="13" t="str" cm="1">
        <f t="array" ref="AS27">IF(Proyectos[[#This Row],[Evaluado]]="SI",_xlfn.TEXTJOIN(" 
",TRUE,_xlfn._xlws.FILTER([1]!Interacciones[Fecha],([1]!Interacciones[Folio Proyecto]=Proyectos[[#This Row],[Folio Proyecto]])*([1]!Interacciones[Tipo]=[1]Categoría!$G$2),"Sin Observaciones")),"Sin Evaluación")</f>
        <v>Sin Evaluación</v>
      </c>
      <c r="AT27" s="13" t="str" cm="1">
        <f t="array" ref="AT27">IF(Proyectos[[#This Row],[Evaluado]]="SI",_xlfn.TEXTJOIN(" 
",TRUE,_xlfn._xlws.FILTER([1]!Interacciones[Fecha],([1]!Interacciones[Folio Proyecto]=Proyectos[[#This Row],[Folio Proyecto]])*([1]!Interacciones[Tipo]=[1]Categoría!$G$3),"Sin Corrección")),"Sin Evaluación")</f>
        <v>Sin Evaluación</v>
      </c>
      <c r="AU27" s="29" t="str">
        <f>IF(IFERROR(FIND(AU$1,Proyectos[[#This Row],[Región (es)]]),0)&gt;0,1,"0")</f>
        <v>0</v>
      </c>
      <c r="AV27" s="29" t="str">
        <f>IF(IFERROR(FIND(AV$1,Proyectos[[#This Row],[Región (es)]]),0)&gt;0,1,"0")</f>
        <v>0</v>
      </c>
      <c r="AW27" s="29" t="str">
        <f>IF(IFERROR(FIND(AW$1,Proyectos[[#This Row],[Región (es)]]),0)&gt;0,1,"0")</f>
        <v>0</v>
      </c>
      <c r="AX27" s="29">
        <f>IF(IFERROR(FIND(AX$1,Proyectos[[#This Row],[Región (es)]]),0)&gt;0,1,"0")</f>
        <v>1</v>
      </c>
      <c r="AY27" s="29" t="str">
        <f>IF(IFERROR(FIND(AY$1,Proyectos[[#This Row],[Región (es)]]),0)&gt;0,1,"0")</f>
        <v>0</v>
      </c>
      <c r="AZ27" s="29">
        <f>IF(IFERROR(FIND(AZ$1,Proyectos[[#This Row],[Región (es)]]),0)&gt;0,1,"0")</f>
        <v>1</v>
      </c>
      <c r="BA27" s="29">
        <f>IF(IFERROR(FIND(BA$1,Proyectos[[#This Row],[Región (es)]]),0)&gt;0,1,"0")</f>
        <v>1</v>
      </c>
      <c r="BB27" s="29" t="str">
        <f>IF(IFERROR(FIND(BB$1,Proyectos[[#This Row],[Región (es)]]),0)&gt;0,1,"0")</f>
        <v>0</v>
      </c>
      <c r="BC27" s="29" t="str">
        <f>IF(IFERROR(FIND(BC$1,Proyectos[[#This Row],[Región (es)]]),0)&gt;0,1,"0")</f>
        <v>0</v>
      </c>
      <c r="BD27" s="29" t="str">
        <f>IF(IFERROR(FIND(BD$1,Proyectos[[#This Row],[Región (es)]]),0)&gt;0,1,"0")</f>
        <v>0</v>
      </c>
      <c r="BE27" s="29" t="str">
        <f>IF(IFERROR(FIND(BE$1,Proyectos[[#This Row],[Región (es)]]),0)&gt;0,1,"0")</f>
        <v>0</v>
      </c>
      <c r="BF27" s="29" t="str">
        <f>IF(IFERROR(FIND(BF$1,Proyectos[[#This Row],[Región (es)]]),0)&gt;0,1,"0")</f>
        <v>0</v>
      </c>
      <c r="BG27" s="29" t="str">
        <f>IF(IFERROR(FIND(BG$1,Proyectos[[#This Row],[Región (es)]]),0)&gt;0,1,"0")</f>
        <v>0</v>
      </c>
      <c r="BH27" s="29" t="str">
        <f>IF(IFERROR(FIND(BH$1,Proyectos[[#This Row],[Región (es)]]),0)&gt;0,1,"0")</f>
        <v>0</v>
      </c>
      <c r="BI27" s="29" t="str">
        <f>IF(IFERROR(FIND(BI$1,Proyectos[[#This Row],[Región (es)]]),0)&gt;0,1,"0")</f>
        <v>0</v>
      </c>
      <c r="BJ27" s="29" t="str">
        <f>IF(IFERROR(FIND(BJ$1,Proyectos[[#This Row],[Región (es)]]),0)&gt;0,1,"0")</f>
        <v>0</v>
      </c>
    </row>
    <row r="28" spans="1:63" hidden="1" x14ac:dyDescent="0.25">
      <c r="A28" s="12">
        <f>IF(Proyectos[[#This Row],[Estado]]="Aprobado",ROW(),"0")</f>
        <v>28</v>
      </c>
      <c r="B28" s="12">
        <v>3903</v>
      </c>
      <c r="C28" s="24">
        <v>1</v>
      </c>
      <c r="D28" s="15" t="s">
        <v>963</v>
      </c>
      <c r="E28" s="22">
        <v>45415</v>
      </c>
      <c r="F28" s="14">
        <v>45470</v>
      </c>
      <c r="G28" s="19">
        <v>45448</v>
      </c>
      <c r="H28" s="14">
        <v>45470</v>
      </c>
      <c r="I28" s="14">
        <v>45471</v>
      </c>
      <c r="J28" s="14">
        <v>45470</v>
      </c>
      <c r="K28" s="13" t="s">
        <v>1292</v>
      </c>
      <c r="L28" s="13" t="s">
        <v>1293</v>
      </c>
      <c r="M28" s="12">
        <v>3903</v>
      </c>
      <c r="N28" s="16" t="s">
        <v>1009</v>
      </c>
      <c r="O28" s="16" t="s">
        <v>1283</v>
      </c>
      <c r="P28" s="16" t="s">
        <v>950</v>
      </c>
      <c r="Q28" s="16"/>
      <c r="R28" s="16">
        <v>56</v>
      </c>
      <c r="T28" s="13" t="s">
        <v>951</v>
      </c>
      <c r="U28" s="13">
        <v>36</v>
      </c>
      <c r="V28" s="13">
        <f>Proyectos[[#This Row],[Duración Inicial en Meses]]+IFERROR(VLOOKUP(Proyectos[[#This Row],[Folio Proyecto]],'[1]Solicitudes Especiales'!O:P,2,FALSE),0)</f>
        <v>36</v>
      </c>
      <c r="W28" s="12">
        <v>160</v>
      </c>
      <c r="X28" s="13" t="s">
        <v>135</v>
      </c>
      <c r="Y28" s="16" t="s">
        <v>952</v>
      </c>
      <c r="Z28" s="17">
        <v>907208000</v>
      </c>
      <c r="AA28" s="17">
        <v>0</v>
      </c>
      <c r="AB28" s="17">
        <f>Proyectos[[#This Row],[Monto de Donación (Solicitado)]]+Proyectos[[#This Row],[Aporte Propio]]</f>
        <v>907208000</v>
      </c>
      <c r="AC28" s="17">
        <f>Proyectos[[#This Row],[Monto de Donación (Solicitado)]]+IFERROR(VLOOKUP(Proyectos[[#This Row],[Folio Proyecto]],'[1]Solicitudes Especiales'!R:S,2,FALSE),0)</f>
        <v>907208000</v>
      </c>
      <c r="AD28" s="18"/>
      <c r="AE28" s="18"/>
      <c r="AF2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8" s="17" t="str">
        <f>IFERROR(VLOOKUP(Proyectos[[#This Row],[Folio Proyecto]],[1]!Reporte_Ley_N°21.015[[FOLIO PROYECTO]:[PERMANENCIA EN EL PUESTO DE TRABAJO LUEGO DE 9 MESES]],6,FALSE),"Sin Información")</f>
        <v>Sin Información</v>
      </c>
      <c r="AI28" s="17"/>
      <c r="AJ28" s="20" t="str">
        <f>IF(OR(Proyectos[[#This Row],[Fecha de Incio]]="Sin Información",Proyectos[[#This Row],[Fecha de Incio]]=""),"Sin Información",EDATE(Proyectos[[#This Row],[Fecha de Incio]],Proyectos[[#This Row],[Duración Aprobada]]))</f>
        <v>Sin Información</v>
      </c>
      <c r="AK28" s="20" t="str">
        <f ca="1">IF(Proyectos[[#This Row],[Fecha de Término]]="Sin Información","Sin Información",IF(Proyectos[[#This Row],[Fecha de Término]]&gt;TODAY(),"En Ejecución",IF(Proyectos[[#This Row],[Fecha de Término]]&lt;TODAY(),"Finalizado","FALSO")))</f>
        <v>Sin Información</v>
      </c>
      <c r="AL28" s="27" t="s">
        <v>976</v>
      </c>
      <c r="AM28" s="20"/>
      <c r="AN28" s="20"/>
      <c r="AO28" s="20"/>
      <c r="AP28" s="20"/>
      <c r="AQ28" s="20"/>
      <c r="AR28" s="13" t="s">
        <v>1260</v>
      </c>
      <c r="AS28" s="13" t="e" cm="1">
        <f t="array" ref="AS28">IF(Proyectos[[#This Row],[Evaluado]]="SI",_xlfn.TEXTJOIN(" 
",TRUE,_xlfn._xlws.FILTER([1]!Interacciones[Fecha],([1]!Interacciones[Folio Proyecto]=Proyectos[[#This Row],[Folio Proyecto]])*([1]!Interacciones[Tipo]=[1]Categoría!$G$2),"Sin Observaciones")),"Sin Evaluación")</f>
        <v>#REF!</v>
      </c>
      <c r="AT28" s="13" t="e" cm="1">
        <f t="array" ref="AT28">IF(Proyectos[[#This Row],[Evaluado]]="SI",_xlfn.TEXTJOIN(" 
",TRUE,_xlfn._xlws.FILTER([1]!Interacciones[Fecha],([1]!Interacciones[Folio Proyecto]=Proyectos[[#This Row],[Folio Proyecto]])*([1]!Interacciones[Tipo]=[1]Categoría!$G$3),"Sin Corrección")),"Sin Evaluación")</f>
        <v>#REF!</v>
      </c>
      <c r="AU28" s="29" t="str">
        <f>IF(IFERROR(FIND(AU$1,Proyectos[[#This Row],[Región (es)]]),0)&gt;0,1,"0")</f>
        <v>0</v>
      </c>
      <c r="AV28" s="29" t="str">
        <f>IF(IFERROR(FIND(AV$1,Proyectos[[#This Row],[Región (es)]]),0)&gt;0,1,"0")</f>
        <v>0</v>
      </c>
      <c r="AW28" s="29" t="str">
        <f>IF(IFERROR(FIND(AW$1,Proyectos[[#This Row],[Región (es)]]),0)&gt;0,1,"0")</f>
        <v>0</v>
      </c>
      <c r="AX28" s="29" t="str">
        <f>IF(IFERROR(FIND(AX$1,Proyectos[[#This Row],[Región (es)]]),0)&gt;0,1,"0")</f>
        <v>0</v>
      </c>
      <c r="AY28" s="29" t="str">
        <f>IF(IFERROR(FIND(AY$1,Proyectos[[#This Row],[Región (es)]]),0)&gt;0,1,"0")</f>
        <v>0</v>
      </c>
      <c r="AZ28" s="29" t="str">
        <f>IF(IFERROR(FIND(AZ$1,Proyectos[[#This Row],[Región (es)]]),0)&gt;0,1,"0")</f>
        <v>0</v>
      </c>
      <c r="BA28" s="29">
        <f>IF(IFERROR(FIND(BA$1,Proyectos[[#This Row],[Región (es)]]),0)&gt;0,1,"0")</f>
        <v>1</v>
      </c>
      <c r="BB28" s="29" t="str">
        <f>IF(IFERROR(FIND(BB$1,Proyectos[[#This Row],[Región (es)]]),0)&gt;0,1,"0")</f>
        <v>0</v>
      </c>
      <c r="BC28" s="29" t="str">
        <f>IF(IFERROR(FIND(BC$1,Proyectos[[#This Row],[Región (es)]]),0)&gt;0,1,"0")</f>
        <v>0</v>
      </c>
      <c r="BD28" s="29" t="str">
        <f>IF(IFERROR(FIND(BD$1,Proyectos[[#This Row],[Región (es)]]),0)&gt;0,1,"0")</f>
        <v>0</v>
      </c>
      <c r="BE28" s="29" t="str">
        <f>IF(IFERROR(FIND(BE$1,Proyectos[[#This Row],[Región (es)]]),0)&gt;0,1,"0")</f>
        <v>0</v>
      </c>
      <c r="BF28" s="29" t="str">
        <f>IF(IFERROR(FIND(BF$1,Proyectos[[#This Row],[Región (es)]]),0)&gt;0,1,"0")</f>
        <v>0</v>
      </c>
      <c r="BG28" s="29" t="str">
        <f>IF(IFERROR(FIND(BG$1,Proyectos[[#This Row],[Región (es)]]),0)&gt;0,1,"0")</f>
        <v>0</v>
      </c>
      <c r="BH28" s="29" t="str">
        <f>IF(IFERROR(FIND(BH$1,Proyectos[[#This Row],[Región (es)]]),0)&gt;0,1,"0")</f>
        <v>0</v>
      </c>
      <c r="BI28" s="29" t="str">
        <f>IF(IFERROR(FIND(BI$1,Proyectos[[#This Row],[Región (es)]]),0)&gt;0,1,"0")</f>
        <v>0</v>
      </c>
      <c r="BJ28" s="29" t="str">
        <f>IF(IFERROR(FIND(BJ$1,Proyectos[[#This Row],[Región (es)]]),0)&gt;0,1,"0")</f>
        <v>0</v>
      </c>
    </row>
    <row r="29" spans="1:63" hidden="1" x14ac:dyDescent="0.25">
      <c r="A29" s="12">
        <f>IF(Proyectos[[#This Row],[Estado]]="Aprobado",ROW(),"0")</f>
        <v>29</v>
      </c>
      <c r="B29" s="13">
        <v>3944</v>
      </c>
      <c r="C29" s="24">
        <v>134</v>
      </c>
      <c r="D29" s="40" t="s">
        <v>160</v>
      </c>
      <c r="E29" s="14">
        <v>45533</v>
      </c>
      <c r="F29" s="14">
        <v>45561</v>
      </c>
      <c r="G29" s="15">
        <v>45537</v>
      </c>
      <c r="H29" s="14">
        <v>45624</v>
      </c>
      <c r="I29" s="14">
        <v>45629</v>
      </c>
      <c r="J29" s="14">
        <v>45624</v>
      </c>
      <c r="K29" s="13" t="s">
        <v>1301</v>
      </c>
      <c r="L29" s="13" t="s">
        <v>1302</v>
      </c>
      <c r="M29" s="13">
        <v>3944</v>
      </c>
      <c r="N29" s="16" t="s">
        <v>1009</v>
      </c>
      <c r="O29" s="16" t="s">
        <v>1283</v>
      </c>
      <c r="P29" s="16" t="s">
        <v>950</v>
      </c>
      <c r="Q29" s="16"/>
      <c r="R29" s="16">
        <v>44</v>
      </c>
      <c r="U29" s="13">
        <v>48</v>
      </c>
      <c r="V29" s="13">
        <f>Proyectos[[#This Row],[Duración Inicial en Meses]]+IFERROR(VLOOKUP(Proyectos[[#This Row],[Folio Proyecto]],'[1]Solicitudes Especiales'!O:P,2,FALSE),0)</f>
        <v>48</v>
      </c>
      <c r="W29" s="12">
        <v>125</v>
      </c>
      <c r="X29" s="13" t="s">
        <v>816</v>
      </c>
      <c r="Z29" s="17">
        <v>842400000</v>
      </c>
      <c r="AA29" s="17">
        <v>0</v>
      </c>
      <c r="AB29" s="17">
        <f>Proyectos[[#This Row],[Monto de Donación (Solicitado)]]+Proyectos[[#This Row],[Aporte Propio]]</f>
        <v>842400000</v>
      </c>
      <c r="AC29" s="17">
        <f>Proyectos[[#This Row],[Monto de Donación (Solicitado)]]+IFERROR(VLOOKUP(Proyectos[[#This Row],[Folio Proyecto]],'[1]Solicitudes Especiales'!R:S,2,FALSE),0)</f>
        <v>842400000</v>
      </c>
      <c r="AD29" s="18"/>
      <c r="AE29" s="18"/>
      <c r="AF2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2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29" s="17" t="str">
        <f>IFERROR(VLOOKUP(Proyectos[[#This Row],[Folio Proyecto]],[1]!Reporte_Ley_N°21.015[[FOLIO PROYECTO]:[PERMANENCIA EN EL PUESTO DE TRABAJO LUEGO DE 9 MESES]],6,FALSE),"Sin Información")</f>
        <v>Sin Información</v>
      </c>
      <c r="AI29" s="17"/>
      <c r="AJ29" s="20" t="str">
        <f>IF(OR(Proyectos[[#This Row],[Fecha de Incio]]="Sin Información",Proyectos[[#This Row],[Fecha de Incio]]=""),"Sin Información",EDATE(Proyectos[[#This Row],[Fecha de Incio]],Proyectos[[#This Row],[Duración Aprobada]]))</f>
        <v>Sin Información</v>
      </c>
      <c r="AK29" s="20" t="str">
        <f ca="1">IF(Proyectos[[#This Row],[Fecha de Término]]="Sin Información","Sin Información",IF(Proyectos[[#This Row],[Fecha de Término]]&gt;TODAY(),"En Ejecución",IF(Proyectos[[#This Row],[Fecha de Término]]&lt;TODAY(),"Finalizado","FALSO")))</f>
        <v>Sin Información</v>
      </c>
      <c r="AL29" s="27" t="s">
        <v>976</v>
      </c>
      <c r="AM29" s="20"/>
      <c r="AN29" s="20"/>
      <c r="AO29" s="20"/>
      <c r="AP29" s="20"/>
      <c r="AQ29" s="20"/>
      <c r="AS29" s="13" t="str" cm="1">
        <f t="array" ref="AS29">IF(Proyectos[[#This Row],[Evaluado]]="SI",_xlfn.TEXTJOIN(" 
",TRUE,_xlfn._xlws.FILTER([1]!Interacciones[Fecha],([1]!Interacciones[Folio Proyecto]=Proyectos[[#This Row],[Folio Proyecto]])*([1]!Interacciones[Tipo]=[1]Categoría!$G$2),"Sin Observaciones")),"Sin Evaluación")</f>
        <v>Sin Evaluación</v>
      </c>
      <c r="AT29" s="13" t="str" cm="1">
        <f t="array" ref="AT29">IF(Proyectos[[#This Row],[Evaluado]]="SI",_xlfn.TEXTJOIN(" 
",TRUE,_xlfn._xlws.FILTER([1]!Interacciones[Fecha],([1]!Interacciones[Folio Proyecto]=Proyectos[[#This Row],[Folio Proyecto]])*([1]!Interacciones[Tipo]=[1]Categoría!$G$3),"Sin Corrección")),"Sin Evaluación")</f>
        <v>Sin Evaluación</v>
      </c>
      <c r="AU29" s="29" t="str">
        <f>IF(IFERROR(FIND(AU$1,Proyectos[[#This Row],[Región (es)]]),0)&gt;0,1,"0")</f>
        <v>0</v>
      </c>
      <c r="AV29" s="29" t="str">
        <f>IF(IFERROR(FIND(AV$1,Proyectos[[#This Row],[Región (es)]]),0)&gt;0,1,"0")</f>
        <v>0</v>
      </c>
      <c r="AW29" s="29" t="str">
        <f>IF(IFERROR(FIND(AW$1,Proyectos[[#This Row],[Región (es)]]),0)&gt;0,1,"0")</f>
        <v>0</v>
      </c>
      <c r="AX29" s="29" t="str">
        <f>IF(IFERROR(FIND(AX$1,Proyectos[[#This Row],[Región (es)]]),0)&gt;0,1,"0")</f>
        <v>0</v>
      </c>
      <c r="AY29" s="29" t="str">
        <f>IF(IFERROR(FIND(AY$1,Proyectos[[#This Row],[Región (es)]]),0)&gt;0,1,"0")</f>
        <v>0</v>
      </c>
      <c r="AZ29" s="29" t="str">
        <f>IF(IFERROR(FIND(AZ$1,Proyectos[[#This Row],[Región (es)]]),0)&gt;0,1,"0")</f>
        <v>0</v>
      </c>
      <c r="BA29" s="29" t="str">
        <f>IF(IFERROR(FIND(BA$1,Proyectos[[#This Row],[Región (es)]]),0)&gt;0,1,"0")</f>
        <v>0</v>
      </c>
      <c r="BB29" s="29" t="str">
        <f>IF(IFERROR(FIND(BB$1,Proyectos[[#This Row],[Región (es)]]),0)&gt;0,1,"0")</f>
        <v>0</v>
      </c>
      <c r="BC29" s="29" t="str">
        <f>IF(IFERROR(FIND(BC$1,Proyectos[[#This Row],[Región (es)]]),0)&gt;0,1,"0")</f>
        <v>0</v>
      </c>
      <c r="BD29" s="29" t="str">
        <f>IF(IFERROR(FIND(BD$1,Proyectos[[#This Row],[Región (es)]]),0)&gt;0,1,"0")</f>
        <v>0</v>
      </c>
      <c r="BE29" s="29" t="str">
        <f>IF(IFERROR(FIND(BE$1,Proyectos[[#This Row],[Región (es)]]),0)&gt;0,1,"0")</f>
        <v>0</v>
      </c>
      <c r="BF29" s="29" t="str">
        <f>IF(IFERROR(FIND(BF$1,Proyectos[[#This Row],[Región (es)]]),0)&gt;0,1,"0")</f>
        <v>0</v>
      </c>
      <c r="BG29" s="29" t="str">
        <f>IF(IFERROR(FIND(BG$1,Proyectos[[#This Row],[Región (es)]]),0)&gt;0,1,"0")</f>
        <v>0</v>
      </c>
      <c r="BH29" s="29" t="str">
        <f>IF(IFERROR(FIND(BH$1,Proyectos[[#This Row],[Región (es)]]),0)&gt;0,1,"0")</f>
        <v>0</v>
      </c>
      <c r="BI29" s="29" t="str">
        <f>IF(IFERROR(FIND(BI$1,Proyectos[[#This Row],[Región (es)]]),0)&gt;0,1,"0")</f>
        <v>0</v>
      </c>
      <c r="BJ29" s="29" t="str">
        <f>IF(IFERROR(FIND(BJ$1,Proyectos[[#This Row],[Región (es)]]),0)&gt;0,1,"0")</f>
        <v>0</v>
      </c>
    </row>
    <row r="30" spans="1:63" hidden="1" x14ac:dyDescent="0.25">
      <c r="A30" s="12">
        <f>IF(Proyectos[[#This Row],[Estado]]="Aprobado",ROW(),"0")</f>
        <v>30</v>
      </c>
      <c r="B30" s="13">
        <v>3980</v>
      </c>
      <c r="C30" s="24">
        <v>855</v>
      </c>
      <c r="D30" s="23" t="s">
        <v>1039</v>
      </c>
      <c r="E30" s="14">
        <v>45588</v>
      </c>
      <c r="F30" s="14">
        <v>45624</v>
      </c>
      <c r="G30" s="15">
        <v>45595</v>
      </c>
      <c r="H30" s="14">
        <v>45624</v>
      </c>
      <c r="I30" s="14">
        <v>45628</v>
      </c>
      <c r="J30" s="14">
        <v>45624</v>
      </c>
      <c r="K30" s="13" t="s">
        <v>1305</v>
      </c>
      <c r="L30" s="13" t="s">
        <v>1306</v>
      </c>
      <c r="M30" s="13">
        <v>3980</v>
      </c>
      <c r="N30" s="16" t="s">
        <v>1009</v>
      </c>
      <c r="O30" s="16" t="s">
        <v>1297</v>
      </c>
      <c r="P30" s="16" t="s">
        <v>950</v>
      </c>
      <c r="Q30" s="16"/>
      <c r="R30" s="16">
        <v>24</v>
      </c>
      <c r="U30" s="13">
        <v>36</v>
      </c>
      <c r="V30" s="13">
        <f>Proyectos[[#This Row],[Duración Inicial en Meses]]+IFERROR(VLOOKUP(Proyectos[[#This Row],[Folio Proyecto]],'[1]Solicitudes Especiales'!O:P,2,FALSE),0)</f>
        <v>36</v>
      </c>
      <c r="W30" s="12">
        <v>70</v>
      </c>
      <c r="X30" s="13" t="s">
        <v>135</v>
      </c>
      <c r="Z30" s="17">
        <v>622542548</v>
      </c>
      <c r="AA30" s="17">
        <v>0</v>
      </c>
      <c r="AB30" s="17">
        <f>Proyectos[[#This Row],[Monto de Donación (Solicitado)]]+Proyectos[[#This Row],[Aporte Propio]]</f>
        <v>622542548</v>
      </c>
      <c r="AC30" s="17">
        <f>Proyectos[[#This Row],[Monto de Donación (Solicitado)]]+IFERROR(VLOOKUP(Proyectos[[#This Row],[Folio Proyecto]],'[1]Solicitudes Especiales'!R:S,2,FALSE),0)</f>
        <v>622542548</v>
      </c>
      <c r="AD30" s="18"/>
      <c r="AE30" s="18"/>
      <c r="AF3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0" s="17" t="str">
        <f>IFERROR(VLOOKUP(Proyectos[[#This Row],[Folio Proyecto]],[1]!Reporte_Ley_N°21.015[[FOLIO PROYECTO]:[PERMANENCIA EN EL PUESTO DE TRABAJO LUEGO DE 9 MESES]],6,FALSE),"Sin Información")</f>
        <v>Sin Información</v>
      </c>
      <c r="AI30" s="17"/>
      <c r="AJ30" s="20" t="str">
        <f>IF(OR(Proyectos[[#This Row],[Fecha de Incio]]="Sin Información",Proyectos[[#This Row],[Fecha de Incio]]=""),"Sin Información",EDATE(Proyectos[[#This Row],[Fecha de Incio]],Proyectos[[#This Row],[Duración Aprobada]]))</f>
        <v>Sin Información</v>
      </c>
      <c r="AK30" s="20" t="str">
        <f ca="1">IF(Proyectos[[#This Row],[Fecha de Término]]="Sin Información","Sin Información",IF(Proyectos[[#This Row],[Fecha de Término]]&gt;TODAY(),"En Ejecución",IF(Proyectos[[#This Row],[Fecha de Término]]&lt;TODAY(),"Finalizado","FALSO")))</f>
        <v>Sin Información</v>
      </c>
      <c r="AL30" s="27" t="s">
        <v>976</v>
      </c>
      <c r="AM30" s="20"/>
      <c r="AN30" s="20"/>
      <c r="AO30" s="20"/>
      <c r="AP30" s="20"/>
      <c r="AQ30" s="20"/>
      <c r="AS30" s="13" t="str" cm="1">
        <f t="array" ref="AS30">IF(Proyectos[[#This Row],[Evaluado]]="SI",_xlfn.TEXTJOIN(" 
",TRUE,_xlfn._xlws.FILTER([1]!Interacciones[Fecha],([1]!Interacciones[Folio Proyecto]=Proyectos[[#This Row],[Folio Proyecto]])*([1]!Interacciones[Tipo]=[1]Categoría!$G$2),"Sin Observaciones")),"Sin Evaluación")</f>
        <v>Sin Evaluación</v>
      </c>
      <c r="AT30" s="13" t="str" cm="1">
        <f t="array" ref="AT30">IF(Proyectos[[#This Row],[Evaluado]]="SI",_xlfn.TEXTJOIN(" 
",TRUE,_xlfn._xlws.FILTER([1]!Interacciones[Fecha],([1]!Interacciones[Folio Proyecto]=Proyectos[[#This Row],[Folio Proyecto]])*([1]!Interacciones[Tipo]=[1]Categoría!$G$3),"Sin Corrección")),"Sin Evaluación")</f>
        <v>Sin Evaluación</v>
      </c>
      <c r="AU30" s="29" t="str">
        <f>IF(IFERROR(FIND(AU$1,Proyectos[[#This Row],[Región (es)]]),0)&gt;0,1,"0")</f>
        <v>0</v>
      </c>
      <c r="AV30" s="29" t="str">
        <f>IF(IFERROR(FIND(AV$1,Proyectos[[#This Row],[Región (es)]]),0)&gt;0,1,"0")</f>
        <v>0</v>
      </c>
      <c r="AW30" s="29" t="str">
        <f>IF(IFERROR(FIND(AW$1,Proyectos[[#This Row],[Región (es)]]),0)&gt;0,1,"0")</f>
        <v>0</v>
      </c>
      <c r="AX30" s="29" t="str">
        <f>IF(IFERROR(FIND(AX$1,Proyectos[[#This Row],[Región (es)]]),0)&gt;0,1,"0")</f>
        <v>0</v>
      </c>
      <c r="AY30" s="29" t="str">
        <f>IF(IFERROR(FIND(AY$1,Proyectos[[#This Row],[Región (es)]]),0)&gt;0,1,"0")</f>
        <v>0</v>
      </c>
      <c r="AZ30" s="29" t="str">
        <f>IF(IFERROR(FIND(AZ$1,Proyectos[[#This Row],[Región (es)]]),0)&gt;0,1,"0")</f>
        <v>0</v>
      </c>
      <c r="BA30" s="29">
        <f>IF(IFERROR(FIND(BA$1,Proyectos[[#This Row],[Región (es)]]),0)&gt;0,1,"0")</f>
        <v>1</v>
      </c>
      <c r="BB30" s="29" t="str">
        <f>IF(IFERROR(FIND(BB$1,Proyectos[[#This Row],[Región (es)]]),0)&gt;0,1,"0")</f>
        <v>0</v>
      </c>
      <c r="BC30" s="29" t="str">
        <f>IF(IFERROR(FIND(BC$1,Proyectos[[#This Row],[Región (es)]]),0)&gt;0,1,"0")</f>
        <v>0</v>
      </c>
      <c r="BD30" s="29" t="str">
        <f>IF(IFERROR(FIND(BD$1,Proyectos[[#This Row],[Región (es)]]),0)&gt;0,1,"0")</f>
        <v>0</v>
      </c>
      <c r="BE30" s="29" t="str">
        <f>IF(IFERROR(FIND(BE$1,Proyectos[[#This Row],[Región (es)]]),0)&gt;0,1,"0")</f>
        <v>0</v>
      </c>
      <c r="BF30" s="29" t="str">
        <f>IF(IFERROR(FIND(BF$1,Proyectos[[#This Row],[Región (es)]]),0)&gt;0,1,"0")</f>
        <v>0</v>
      </c>
      <c r="BG30" s="29" t="str">
        <f>IF(IFERROR(FIND(BG$1,Proyectos[[#This Row],[Región (es)]]),0)&gt;0,1,"0")</f>
        <v>0</v>
      </c>
      <c r="BH30" s="29" t="str">
        <f>IF(IFERROR(FIND(BH$1,Proyectos[[#This Row],[Región (es)]]),0)&gt;0,1,"0")</f>
        <v>0</v>
      </c>
      <c r="BI30" s="29" t="str">
        <f>IF(IFERROR(FIND(BI$1,Proyectos[[#This Row],[Región (es)]]),0)&gt;0,1,"0")</f>
        <v>0</v>
      </c>
      <c r="BJ30" s="29" t="str">
        <f>IF(IFERROR(FIND(BJ$1,Proyectos[[#This Row],[Región (es)]]),0)&gt;0,1,"0")</f>
        <v>0</v>
      </c>
    </row>
    <row r="31" spans="1:63" hidden="1" x14ac:dyDescent="0.25">
      <c r="A31" s="12">
        <f>IF(Proyectos[[#This Row],[Estado]]="Aprobado",ROW(),"0")</f>
        <v>31</v>
      </c>
      <c r="B31" s="13">
        <v>4005</v>
      </c>
      <c r="C31" s="24">
        <v>1</v>
      </c>
      <c r="D31" s="40" t="s">
        <v>963</v>
      </c>
      <c r="E31" s="14">
        <v>45593</v>
      </c>
      <c r="F31" s="14">
        <v>45624</v>
      </c>
      <c r="G31" s="15">
        <v>45595</v>
      </c>
      <c r="H31" s="14">
        <v>45624</v>
      </c>
      <c r="I31" s="14">
        <v>45628</v>
      </c>
      <c r="J31" s="14">
        <v>45624</v>
      </c>
      <c r="K31" s="13" t="s">
        <v>1307</v>
      </c>
      <c r="L31" s="13" t="s">
        <v>1308</v>
      </c>
      <c r="M31" s="13">
        <v>4005</v>
      </c>
      <c r="N31" s="16" t="s">
        <v>1009</v>
      </c>
      <c r="O31" s="16" t="s">
        <v>1297</v>
      </c>
      <c r="P31" s="16" t="s">
        <v>950</v>
      </c>
      <c r="Q31" s="16"/>
      <c r="R31" s="16">
        <v>6</v>
      </c>
      <c r="U31" s="13">
        <v>24</v>
      </c>
      <c r="V31" s="13">
        <f>Proyectos[[#This Row],[Duración Inicial en Meses]]+IFERROR(VLOOKUP(Proyectos[[#This Row],[Folio Proyecto]],'[1]Solicitudes Especiales'!O:P,2,FALSE),0)</f>
        <v>24</v>
      </c>
      <c r="W31" s="12">
        <v>18</v>
      </c>
      <c r="X31" s="13" t="s">
        <v>1095</v>
      </c>
      <c r="Y31" s="13" t="s">
        <v>960</v>
      </c>
      <c r="Z31" s="17">
        <v>156221600</v>
      </c>
      <c r="AA31" s="17">
        <v>0</v>
      </c>
      <c r="AB31" s="17">
        <f>Proyectos[[#This Row],[Monto de Donación (Solicitado)]]+Proyectos[[#This Row],[Aporte Propio]]</f>
        <v>156221600</v>
      </c>
      <c r="AC31" s="17">
        <f>Proyectos[[#This Row],[Monto de Donación (Solicitado)]]+IFERROR(VLOOKUP(Proyectos[[#This Row],[Folio Proyecto]],'[1]Solicitudes Especiales'!R:S,2,FALSE),0)</f>
        <v>156221600</v>
      </c>
      <c r="AD31" s="18"/>
      <c r="AE31" s="18"/>
      <c r="AF3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1" s="17" t="str">
        <f>IFERROR(VLOOKUP(Proyectos[[#This Row],[Folio Proyecto]],[1]!Reporte_Ley_N°21.015[[FOLIO PROYECTO]:[PERMANENCIA EN EL PUESTO DE TRABAJO LUEGO DE 9 MESES]],6,FALSE),"Sin Información")</f>
        <v>Sin Información</v>
      </c>
      <c r="AI31" s="17"/>
      <c r="AJ31" s="20" t="str">
        <f>IF(OR(Proyectos[[#This Row],[Fecha de Incio]]="Sin Información",Proyectos[[#This Row],[Fecha de Incio]]=""),"Sin Información",EDATE(Proyectos[[#This Row],[Fecha de Incio]],Proyectos[[#This Row],[Duración Aprobada]]))</f>
        <v>Sin Información</v>
      </c>
      <c r="AK31" s="20" t="str">
        <f ca="1">IF(Proyectos[[#This Row],[Fecha de Término]]="Sin Información","Sin Información",IF(Proyectos[[#This Row],[Fecha de Término]]&gt;TODAY(),"En Ejecución",IF(Proyectos[[#This Row],[Fecha de Término]]&lt;TODAY(),"Finalizado","FALSO")))</f>
        <v>Sin Información</v>
      </c>
      <c r="AL31" s="27" t="s">
        <v>976</v>
      </c>
      <c r="AM31" s="20"/>
      <c r="AN31" s="20"/>
      <c r="AO31" s="20"/>
      <c r="AP31" s="20"/>
      <c r="AQ31" s="20"/>
      <c r="AS31" s="13" t="str" cm="1">
        <f t="array" ref="AS31">IF(Proyectos[[#This Row],[Evaluado]]="SI",_xlfn.TEXTJOIN(" 
",TRUE,_xlfn._xlws.FILTER([1]!Interacciones[Fecha],([1]!Interacciones[Folio Proyecto]=Proyectos[[#This Row],[Folio Proyecto]])*([1]!Interacciones[Tipo]=[1]Categoría!$G$2),"Sin Observaciones")),"Sin Evaluación")</f>
        <v>Sin Evaluación</v>
      </c>
      <c r="AT31" s="13" t="str" cm="1">
        <f t="array" ref="AT31">IF(Proyectos[[#This Row],[Evaluado]]="SI",_xlfn.TEXTJOIN(" 
",TRUE,_xlfn._xlws.FILTER([1]!Interacciones[Fecha],([1]!Interacciones[Folio Proyecto]=Proyectos[[#This Row],[Folio Proyecto]])*([1]!Interacciones[Tipo]=[1]Categoría!$G$3),"Sin Corrección")),"Sin Evaluación")</f>
        <v>Sin Evaluación</v>
      </c>
      <c r="AU31" s="29" t="str">
        <f>IF(IFERROR(FIND(AU$1,Proyectos[[#This Row],[Región (es)]]),0)&gt;0,1,"0")</f>
        <v>0</v>
      </c>
      <c r="AV31" s="29" t="str">
        <f>IF(IFERROR(FIND(AV$1,Proyectos[[#This Row],[Región (es)]]),0)&gt;0,1,"0")</f>
        <v>0</v>
      </c>
      <c r="AW31" s="29" t="str">
        <f>IF(IFERROR(FIND(AW$1,Proyectos[[#This Row],[Región (es)]]),0)&gt;0,1,"0")</f>
        <v>0</v>
      </c>
      <c r="AX31" s="29" t="str">
        <f>IF(IFERROR(FIND(AX$1,Proyectos[[#This Row],[Región (es)]]),0)&gt;0,1,"0")</f>
        <v>0</v>
      </c>
      <c r="AY31" s="29" t="str">
        <f>IF(IFERROR(FIND(AY$1,Proyectos[[#This Row],[Región (es)]]),0)&gt;0,1,"0")</f>
        <v>0</v>
      </c>
      <c r="AZ31" s="29" t="str">
        <f>IF(IFERROR(FIND(AZ$1,Proyectos[[#This Row],[Región (es)]]),0)&gt;0,1,"0")</f>
        <v>0</v>
      </c>
      <c r="BA31" s="29" t="str">
        <f>IF(IFERROR(FIND(BA$1,Proyectos[[#This Row],[Región (es)]]),0)&gt;0,1,"0")</f>
        <v>0</v>
      </c>
      <c r="BB31" s="29" t="str">
        <f>IF(IFERROR(FIND(BB$1,Proyectos[[#This Row],[Región (es)]]),0)&gt;0,1,"0")</f>
        <v>0</v>
      </c>
      <c r="BC31" s="29" t="str">
        <f>IF(IFERROR(FIND(BC$1,Proyectos[[#This Row],[Región (es)]]),0)&gt;0,1,"0")</f>
        <v>0</v>
      </c>
      <c r="BD31" s="29" t="str">
        <f>IF(IFERROR(FIND(BD$1,Proyectos[[#This Row],[Región (es)]]),0)&gt;0,1,"0")</f>
        <v>0</v>
      </c>
      <c r="BE31" s="29" t="str">
        <f>IF(IFERROR(FIND(BE$1,Proyectos[[#This Row],[Región (es)]]),0)&gt;0,1,"0")</f>
        <v>0</v>
      </c>
      <c r="BF31" s="29">
        <f>IF(IFERROR(FIND(BF$1,Proyectos[[#This Row],[Región (es)]]),0)&gt;0,1,"0")</f>
        <v>1</v>
      </c>
      <c r="BG31" s="29" t="str">
        <f>IF(IFERROR(FIND(BG$1,Proyectos[[#This Row],[Región (es)]]),0)&gt;0,1,"0")</f>
        <v>0</v>
      </c>
      <c r="BH31" s="29" t="str">
        <f>IF(IFERROR(FIND(BH$1,Proyectos[[#This Row],[Región (es)]]),0)&gt;0,1,"0")</f>
        <v>0</v>
      </c>
      <c r="BI31" s="29" t="str">
        <f>IF(IFERROR(FIND(BI$1,Proyectos[[#This Row],[Región (es)]]),0)&gt;0,1,"0")</f>
        <v>0</v>
      </c>
      <c r="BJ31" s="29" t="str">
        <f>IF(IFERROR(FIND(BJ$1,Proyectos[[#This Row],[Región (es)]]),0)&gt;0,1,"0")</f>
        <v>0</v>
      </c>
    </row>
    <row r="32" spans="1:63" hidden="1" x14ac:dyDescent="0.25">
      <c r="A32" s="12">
        <f>IF(Proyectos[[#This Row],[Estado]]="Aprobado",ROW(),"0")</f>
        <v>32</v>
      </c>
      <c r="B32" s="13">
        <v>1864</v>
      </c>
      <c r="C32" s="24">
        <v>828</v>
      </c>
      <c r="D32" s="15" t="s">
        <v>971</v>
      </c>
      <c r="E32" s="14">
        <v>43411</v>
      </c>
      <c r="F32" s="14">
        <v>43411</v>
      </c>
      <c r="G32" s="15"/>
      <c r="H32" s="14">
        <v>43411</v>
      </c>
      <c r="I32" s="14"/>
      <c r="J32" s="14">
        <v>43411</v>
      </c>
      <c r="K32" s="13" t="s">
        <v>972</v>
      </c>
      <c r="L32" s="13" t="s">
        <v>973</v>
      </c>
      <c r="M32" s="13">
        <v>1864</v>
      </c>
      <c r="N32" s="16" t="s">
        <v>974</v>
      </c>
      <c r="O32" s="16"/>
      <c r="P32" s="16" t="s">
        <v>950</v>
      </c>
      <c r="Q32" s="16"/>
      <c r="R32" s="13">
        <v>45</v>
      </c>
      <c r="T32" s="13" t="s">
        <v>951</v>
      </c>
      <c r="U32" s="13">
        <v>24</v>
      </c>
      <c r="V32" s="13">
        <f>Proyectos[[#This Row],[Duración Inicial en Meses]]+IFERROR(VLOOKUP(Proyectos[[#This Row],[Folio Proyecto]],'[1]Solicitudes Especiales'!O:P,2,FALSE),0)</f>
        <v>24</v>
      </c>
      <c r="W32" s="12">
        <v>60</v>
      </c>
      <c r="X32" s="16" t="s">
        <v>975</v>
      </c>
      <c r="Y32" s="16" t="s">
        <v>952</v>
      </c>
      <c r="Z32" s="25">
        <v>125250000</v>
      </c>
      <c r="AA32" s="25"/>
      <c r="AB32" s="25">
        <f>Proyectos[[#This Row],[Monto de Donación (Solicitado)]]+Proyectos[[#This Row],[Aporte Propio]]</f>
        <v>125250000</v>
      </c>
      <c r="AC32" s="25">
        <f>Proyectos[[#This Row],[Monto de Donación (Solicitado)]]+IFERROR(VLOOKUP(Proyectos[[#This Row],[Folio Proyecto]],'[1]Solicitudes Especiales'!R:S,2,FALSE),0)</f>
        <v>137250000</v>
      </c>
      <c r="AD32" s="26">
        <v>43467</v>
      </c>
      <c r="AE32" s="19"/>
      <c r="AF3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2" s="25" t="str">
        <f>IFERROR(VLOOKUP(Proyectos[[#This Row],[Folio Proyecto]],[1]!Reporte_Ley_N°21.015[[FOLIO PROYECTO]:[PERMANENCIA EN EL PUESTO DE TRABAJO LUEGO DE 9 MESES]],6,FALSE),"Sin Información")</f>
        <v>Sin Información</v>
      </c>
      <c r="AJ32" s="27" t="str">
        <f>IF(OR(Proyectos[[#This Row],[Fecha de Incio]]="Sin Información",Proyectos[[#This Row],[Fecha de Incio]]=""),"Sin Información",EDATE(Proyectos[[#This Row],[Fecha de Incio]],Proyectos[[#This Row],[Duración Aprobada]]))</f>
        <v>Sin Información</v>
      </c>
      <c r="AK32" s="27" t="str">
        <f ca="1">IF(Proyectos[[#This Row],[Fecha de Término]]="Sin Información","Sin Información",IF(Proyectos[[#This Row],[Fecha de Término]]&gt;TODAY(),"En Ejecución",IF(Proyectos[[#This Row],[Fecha de Término]]&lt;TODAY(),"Finalizado","FALSO")))</f>
        <v>Sin Información</v>
      </c>
      <c r="AL32" s="27" t="s">
        <v>976</v>
      </c>
      <c r="AN32" s="28" t="s">
        <v>977</v>
      </c>
      <c r="AO32" s="28">
        <v>44197</v>
      </c>
      <c r="AP32" s="28" t="s">
        <v>978</v>
      </c>
      <c r="AQ32" s="28" t="s">
        <v>979</v>
      </c>
      <c r="AS32" s="13" t="str" cm="1">
        <f t="array" ref="AS32">IF(Proyectos[[#This Row],[Evaluado]]="SI",_xlfn.TEXTJOIN(" 
",TRUE,_xlfn._xlws.FILTER([1]!Interacciones[Fecha],([1]!Interacciones[Folio Proyecto]=Proyectos[[#This Row],[Folio Proyecto]])*([1]!Interacciones[Tipo]=[1]Categoría!$G$2),"Sin Observaciones")),"Sin Evaluación")</f>
        <v>Sin Evaluación</v>
      </c>
      <c r="AT32" s="13" t="str" cm="1">
        <f t="array" ref="AT32">IF(Proyectos[[#This Row],[Evaluado]]="SI",_xlfn.TEXTJOIN(" 
",TRUE,_xlfn._xlws.FILTER([1]!Interacciones[Fecha],([1]!Interacciones[Folio Proyecto]=Proyectos[[#This Row],[Folio Proyecto]])*([1]!Interacciones[Tipo]=[1]Categoría!$G$3),"Sin Corrección")),"Sin Evaluación")</f>
        <v>Sin Evaluación</v>
      </c>
      <c r="AU32" s="29" t="str">
        <f>IF(IFERROR(FIND(AU$1,Proyectos[[#This Row],[Región (es)]]),0)&gt;0,1,"0")</f>
        <v>0</v>
      </c>
      <c r="AV32" s="29" t="str">
        <f>IF(IFERROR(FIND(AV$1,Proyectos[[#This Row],[Región (es)]]),0)&gt;0,1,"0")</f>
        <v>0</v>
      </c>
      <c r="AW32" s="29" t="str">
        <f>IF(IFERROR(FIND(AW$1,Proyectos[[#This Row],[Región (es)]]),0)&gt;0,1,"0")</f>
        <v>0</v>
      </c>
      <c r="AX32" s="29" t="str">
        <f>IF(IFERROR(FIND(AX$1,Proyectos[[#This Row],[Región (es)]]),0)&gt;0,1,"0")</f>
        <v>0</v>
      </c>
      <c r="AY32" s="29" t="str">
        <f>IF(IFERROR(FIND(AY$1,Proyectos[[#This Row],[Región (es)]]),0)&gt;0,1,"0")</f>
        <v>0</v>
      </c>
      <c r="AZ32" s="29">
        <f>IF(IFERROR(FIND(AZ$1,Proyectos[[#This Row],[Región (es)]]),0)&gt;0,1,"0")</f>
        <v>1</v>
      </c>
      <c r="BA32" s="29">
        <f>IF(IFERROR(FIND(BA$1,Proyectos[[#This Row],[Región (es)]]),0)&gt;0,1,"0")</f>
        <v>1</v>
      </c>
      <c r="BB32" s="29" t="str">
        <f>IF(IFERROR(FIND(BB$1,Proyectos[[#This Row],[Región (es)]]),0)&gt;0,1,"0")</f>
        <v>0</v>
      </c>
      <c r="BC32" s="29" t="str">
        <f>IF(IFERROR(FIND(BC$1,Proyectos[[#This Row],[Región (es)]]),0)&gt;0,1,"0")</f>
        <v>0</v>
      </c>
      <c r="BD32" s="29" t="str">
        <f>IF(IFERROR(FIND(BD$1,Proyectos[[#This Row],[Región (es)]]),0)&gt;0,1,"0")</f>
        <v>0</v>
      </c>
      <c r="BE32" s="29" t="str">
        <f>IF(IFERROR(FIND(BE$1,Proyectos[[#This Row],[Región (es)]]),0)&gt;0,1,"0")</f>
        <v>0</v>
      </c>
      <c r="BF32" s="29" t="str">
        <f>IF(IFERROR(FIND(BF$1,Proyectos[[#This Row],[Región (es)]]),0)&gt;0,1,"0")</f>
        <v>0</v>
      </c>
      <c r="BG32" s="29" t="str">
        <f>IF(IFERROR(FIND(BG$1,Proyectos[[#This Row],[Región (es)]]),0)&gt;0,1,"0")</f>
        <v>0</v>
      </c>
      <c r="BH32" s="29" t="str">
        <f>IF(IFERROR(FIND(BH$1,Proyectos[[#This Row],[Región (es)]]),0)&gt;0,1,"0")</f>
        <v>0</v>
      </c>
      <c r="BI32" s="29" t="str">
        <f>IF(IFERROR(FIND(BI$1,Proyectos[[#This Row],[Región (es)]]),0)&gt;0,1,"0")</f>
        <v>0</v>
      </c>
      <c r="BJ32" s="29" t="str">
        <f>IF(IFERROR(FIND(BJ$1,Proyectos[[#This Row],[Región (es)]]),0)&gt;0,1,"0")</f>
        <v>0</v>
      </c>
      <c r="BK32" s="13" t="s">
        <v>980</v>
      </c>
    </row>
    <row r="33" spans="1:63" hidden="1" x14ac:dyDescent="0.25">
      <c r="A33" s="12">
        <f>IF(Proyectos[[#This Row],[Estado]]="Aprobado",ROW(),"0")</f>
        <v>33</v>
      </c>
      <c r="B33" s="13">
        <v>1841</v>
      </c>
      <c r="C33" s="24">
        <v>676</v>
      </c>
      <c r="D33" s="15" t="s">
        <v>574</v>
      </c>
      <c r="E33" s="14">
        <v>43411</v>
      </c>
      <c r="F33" s="14">
        <v>43411</v>
      </c>
      <c r="G33" s="15"/>
      <c r="H33" s="14">
        <v>43411</v>
      </c>
      <c r="I33" s="14"/>
      <c r="J33" s="14">
        <v>43411</v>
      </c>
      <c r="K33" s="13" t="s">
        <v>981</v>
      </c>
      <c r="L33" s="13" t="s">
        <v>982</v>
      </c>
      <c r="M33" s="13">
        <v>1841</v>
      </c>
      <c r="N33" s="16" t="s">
        <v>974</v>
      </c>
      <c r="O33" s="16"/>
      <c r="P33" s="16" t="s">
        <v>950</v>
      </c>
      <c r="Q33" s="16"/>
      <c r="R33" s="13">
        <v>20</v>
      </c>
      <c r="T33" s="13" t="s">
        <v>951</v>
      </c>
      <c r="U33" s="13">
        <v>12</v>
      </c>
      <c r="V33" s="13">
        <f>Proyectos[[#This Row],[Duración Inicial en Meses]]+IFERROR(VLOOKUP(Proyectos[[#This Row],[Folio Proyecto]],'[1]Solicitudes Especiales'!O:P,2,FALSE),0)</f>
        <v>30</v>
      </c>
      <c r="W33" s="12">
        <v>40</v>
      </c>
      <c r="X33" s="16" t="s">
        <v>983</v>
      </c>
      <c r="Y33" s="16" t="s">
        <v>952</v>
      </c>
      <c r="Z33" s="25">
        <v>42584502</v>
      </c>
      <c r="AA33" s="25"/>
      <c r="AB33" s="25">
        <f>Proyectos[[#This Row],[Monto de Donación (Solicitado)]]+Proyectos[[#This Row],[Aporte Propio]]</f>
        <v>42584502</v>
      </c>
      <c r="AC33" s="25">
        <f>Proyectos[[#This Row],[Monto de Donación (Solicitado)]]+IFERROR(VLOOKUP(Proyectos[[#This Row],[Folio Proyecto]],'[1]Solicitudes Especiales'!R:S,2,FALSE),0)</f>
        <v>46842952</v>
      </c>
      <c r="AD33" s="26">
        <v>43465</v>
      </c>
      <c r="AE33" s="19"/>
      <c r="AF3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3" s="25" t="str">
        <f>IFERROR(VLOOKUP(Proyectos[[#This Row],[Folio Proyecto]],[1]!Reporte_Ley_N°21.015[[FOLIO PROYECTO]:[PERMANENCIA EN EL PUESTO DE TRABAJO LUEGO DE 9 MESES]],6,FALSE),"Sin Información")</f>
        <v>Sin Información</v>
      </c>
      <c r="AJ33" s="27" t="str">
        <f>IF(OR(Proyectos[[#This Row],[Fecha de Incio]]="Sin Información",Proyectos[[#This Row],[Fecha de Incio]]=""),"Sin Información",EDATE(Proyectos[[#This Row],[Fecha de Incio]],Proyectos[[#This Row],[Duración Aprobada]]))</f>
        <v>Sin Información</v>
      </c>
      <c r="AK33" s="27" t="str">
        <f ca="1">IF(Proyectos[[#This Row],[Fecha de Término]]="Sin Información","Sin Información",IF(Proyectos[[#This Row],[Fecha de Término]]&gt;TODAY(),"En Ejecución",IF(Proyectos[[#This Row],[Fecha de Término]]&lt;TODAY(),"Finalizado","FALSO")))</f>
        <v>Sin Información</v>
      </c>
      <c r="AL33" s="27" t="s">
        <v>976</v>
      </c>
      <c r="AN33" s="30" t="s">
        <v>984</v>
      </c>
      <c r="AO33" s="30">
        <v>44197</v>
      </c>
      <c r="AP33" s="30" t="s">
        <v>978</v>
      </c>
      <c r="AQ33" s="30" t="s">
        <v>985</v>
      </c>
      <c r="AS33" s="13" t="str" cm="1">
        <f t="array" ref="AS33">IF(Proyectos[[#This Row],[Evaluado]]="SI",_xlfn.TEXTJOIN(" 
",TRUE,_xlfn._xlws.FILTER([1]!Interacciones[Fecha],([1]!Interacciones[Folio Proyecto]=Proyectos[[#This Row],[Folio Proyecto]])*([1]!Interacciones[Tipo]=[1]Categoría!$G$2),"Sin Observaciones")),"Sin Evaluación")</f>
        <v>Sin Evaluación</v>
      </c>
      <c r="AT33" s="13" t="str" cm="1">
        <f t="array" ref="AT33">IF(Proyectos[[#This Row],[Evaluado]]="SI",_xlfn.TEXTJOIN(" 
",TRUE,_xlfn._xlws.FILTER([1]!Interacciones[Fecha],([1]!Interacciones[Folio Proyecto]=Proyectos[[#This Row],[Folio Proyecto]])*([1]!Interacciones[Tipo]=[1]Categoría!$G$3),"Sin Corrección")),"Sin Evaluación")</f>
        <v>Sin Evaluación</v>
      </c>
      <c r="AU33" s="29" t="str">
        <f>IF(IFERROR(FIND(AU$1,Proyectos[[#This Row],[Región (es)]]),0)&gt;0,1,"0")</f>
        <v>0</v>
      </c>
      <c r="AV33" s="29" t="str">
        <f>IF(IFERROR(FIND(AV$1,Proyectos[[#This Row],[Región (es)]]),0)&gt;0,1,"0")</f>
        <v>0</v>
      </c>
      <c r="AW33" s="29" t="str">
        <f>IF(IFERROR(FIND(AW$1,Proyectos[[#This Row],[Región (es)]]),0)&gt;0,1,"0")</f>
        <v>0</v>
      </c>
      <c r="AX33" s="29" t="str">
        <f>IF(IFERROR(FIND(AX$1,Proyectos[[#This Row],[Región (es)]]),0)&gt;0,1,"0")</f>
        <v>0</v>
      </c>
      <c r="AY33" s="29" t="str">
        <f>IF(IFERROR(FIND(AY$1,Proyectos[[#This Row],[Región (es)]]),0)&gt;0,1,"0")</f>
        <v>0</v>
      </c>
      <c r="AZ33" s="29" t="str">
        <f>IF(IFERROR(FIND(AZ$1,Proyectos[[#This Row],[Región (es)]]),0)&gt;0,1,"0")</f>
        <v>0</v>
      </c>
      <c r="BA33" s="29">
        <f>IF(IFERROR(FIND(BA$1,Proyectos[[#This Row],[Región (es)]]),0)&gt;0,1,"0")</f>
        <v>1</v>
      </c>
      <c r="BB33" s="29" t="str">
        <f>IF(IFERROR(FIND(BB$1,Proyectos[[#This Row],[Región (es)]]),0)&gt;0,1,"0")</f>
        <v>0</v>
      </c>
      <c r="BC33" s="29">
        <f>IF(IFERROR(FIND(BC$1,Proyectos[[#This Row],[Región (es)]]),0)&gt;0,1,"0")</f>
        <v>1</v>
      </c>
      <c r="BD33" s="29" t="str">
        <f>IF(IFERROR(FIND(BD$1,Proyectos[[#This Row],[Región (es)]]),0)&gt;0,1,"0")</f>
        <v>0</v>
      </c>
      <c r="BE33" s="29" t="str">
        <f>IF(IFERROR(FIND(BE$1,Proyectos[[#This Row],[Región (es)]]),0)&gt;0,1,"0")</f>
        <v>0</v>
      </c>
      <c r="BF33" s="29" t="str">
        <f>IF(IFERROR(FIND(BF$1,Proyectos[[#This Row],[Región (es)]]),0)&gt;0,1,"0")</f>
        <v>0</v>
      </c>
      <c r="BG33" s="29" t="str">
        <f>IF(IFERROR(FIND(BG$1,Proyectos[[#This Row],[Región (es)]]),0)&gt;0,1,"0")</f>
        <v>0</v>
      </c>
      <c r="BH33" s="29" t="str">
        <f>IF(IFERROR(FIND(BH$1,Proyectos[[#This Row],[Región (es)]]),0)&gt;0,1,"0")</f>
        <v>0</v>
      </c>
      <c r="BI33" s="29" t="str">
        <f>IF(IFERROR(FIND(BI$1,Proyectos[[#This Row],[Región (es)]]),0)&gt;0,1,"0")</f>
        <v>0</v>
      </c>
      <c r="BJ33" s="29" t="str">
        <f>IF(IFERROR(FIND(BJ$1,Proyectos[[#This Row],[Región (es)]]),0)&gt;0,1,"0")</f>
        <v>0</v>
      </c>
      <c r="BK33" s="13" t="s">
        <v>980</v>
      </c>
    </row>
    <row r="34" spans="1:63" hidden="1" x14ac:dyDescent="0.25">
      <c r="A34" s="12">
        <f>IF(Proyectos[[#This Row],[Estado]]="Aprobado",ROW(),"0")</f>
        <v>34</v>
      </c>
      <c r="B34" s="13">
        <v>1844</v>
      </c>
      <c r="C34" s="24">
        <v>215</v>
      </c>
      <c r="D34" s="15" t="s">
        <v>962</v>
      </c>
      <c r="E34" s="14">
        <v>43411</v>
      </c>
      <c r="F34" s="14">
        <v>43411</v>
      </c>
      <c r="G34" s="15"/>
      <c r="H34" s="14">
        <v>43411</v>
      </c>
      <c r="I34" s="14"/>
      <c r="J34" s="14">
        <v>43411</v>
      </c>
      <c r="K34" s="13" t="s">
        <v>986</v>
      </c>
      <c r="L34" s="13" t="s">
        <v>987</v>
      </c>
      <c r="M34" s="13">
        <v>1844</v>
      </c>
      <c r="N34" s="16" t="s">
        <v>974</v>
      </c>
      <c r="O34" s="16"/>
      <c r="P34" s="16" t="s">
        <v>950</v>
      </c>
      <c r="Q34" s="16"/>
      <c r="R34" s="13">
        <v>480</v>
      </c>
      <c r="T34" s="13" t="s">
        <v>951</v>
      </c>
      <c r="U34" s="13">
        <v>60</v>
      </c>
      <c r="V34" s="13">
        <f>Proyectos[[#This Row],[Duración Inicial en Meses]]+IFERROR(VLOOKUP(Proyectos[[#This Row],[Folio Proyecto]],'[1]Solicitudes Especiales'!O:P,2,FALSE),0)</f>
        <v>72</v>
      </c>
      <c r="W34" s="12">
        <v>800</v>
      </c>
      <c r="X34" s="16" t="s">
        <v>816</v>
      </c>
      <c r="Y34" s="16" t="s">
        <v>952</v>
      </c>
      <c r="Z34" s="25">
        <v>1746042040</v>
      </c>
      <c r="AA34" s="25"/>
      <c r="AB34" s="25">
        <f>Proyectos[[#This Row],[Monto de Donación (Solicitado)]]+Proyectos[[#This Row],[Aporte Propio]]</f>
        <v>1746042040</v>
      </c>
      <c r="AC34" s="25">
        <f>Proyectos[[#This Row],[Monto de Donación (Solicitado)]]+IFERROR(VLOOKUP(Proyectos[[#This Row],[Folio Proyecto]],'[1]Solicitudes Especiales'!R:S,2,FALSE),0)</f>
        <v>1920646244</v>
      </c>
      <c r="AD34" s="26">
        <v>43467</v>
      </c>
      <c r="AE34" s="19"/>
      <c r="AF3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4" s="25" t="str">
        <f>IFERROR(VLOOKUP(Proyectos[[#This Row],[Folio Proyecto]],[1]!Reporte_Ley_N°21.015[[FOLIO PROYECTO]:[PERMANENCIA EN EL PUESTO DE TRABAJO LUEGO DE 9 MESES]],6,FALSE),"Sin Información")</f>
        <v>Sin Información</v>
      </c>
      <c r="AJ34" s="27" t="str">
        <f>IF(OR(Proyectos[[#This Row],[Fecha de Incio]]="Sin Información",Proyectos[[#This Row],[Fecha de Incio]]=""),"Sin Información",EDATE(Proyectos[[#This Row],[Fecha de Incio]],Proyectos[[#This Row],[Duración Aprobada]]))</f>
        <v>Sin Información</v>
      </c>
      <c r="AK34" s="27" t="str">
        <f ca="1">IF(Proyectos[[#This Row],[Fecha de Término]]="Sin Información","Sin Información",IF(Proyectos[[#This Row],[Fecha de Término]]&gt;TODAY(),"En Ejecución",IF(Proyectos[[#This Row],[Fecha de Término]]&lt;TODAY(),"Finalizado","FALSO")))</f>
        <v>Sin Información</v>
      </c>
      <c r="AL34" s="27" t="s">
        <v>988</v>
      </c>
      <c r="AS34" s="13" t="str" cm="1">
        <f t="array" ref="AS34">IF(Proyectos[[#This Row],[Evaluado]]="SI",_xlfn.TEXTJOIN(" 
",TRUE,_xlfn._xlws.FILTER([1]!Interacciones[Fecha],([1]!Interacciones[Folio Proyecto]=Proyectos[[#This Row],[Folio Proyecto]])*([1]!Interacciones[Tipo]=[1]Categoría!$G$2),"Sin Observaciones")),"Sin Evaluación")</f>
        <v>Sin Evaluación</v>
      </c>
      <c r="AT34" s="13" t="str" cm="1">
        <f t="array" ref="AT34">IF(Proyectos[[#This Row],[Evaluado]]="SI",_xlfn.TEXTJOIN(" 
",TRUE,_xlfn._xlws.FILTER([1]!Interacciones[Fecha],([1]!Interacciones[Folio Proyecto]=Proyectos[[#This Row],[Folio Proyecto]])*([1]!Interacciones[Tipo]=[1]Categoría!$G$3),"Sin Corrección")),"Sin Evaluación")</f>
        <v>Sin Evaluación</v>
      </c>
      <c r="AU34" s="29" t="str">
        <f>IF(IFERROR(FIND(AU$1,Proyectos[[#This Row],[Región (es)]]),0)&gt;0,1,"0")</f>
        <v>0</v>
      </c>
      <c r="AV34" s="29" t="str">
        <f>IF(IFERROR(FIND(AV$1,Proyectos[[#This Row],[Región (es)]]),0)&gt;0,1,"0")</f>
        <v>0</v>
      </c>
      <c r="AW34" s="29" t="str">
        <f>IF(IFERROR(FIND(AW$1,Proyectos[[#This Row],[Región (es)]]),0)&gt;0,1,"0")</f>
        <v>0</v>
      </c>
      <c r="AX34" s="29" t="str">
        <f>IF(IFERROR(FIND(AX$1,Proyectos[[#This Row],[Región (es)]]),0)&gt;0,1,"0")</f>
        <v>0</v>
      </c>
      <c r="AY34" s="29" t="str">
        <f>IF(IFERROR(FIND(AY$1,Proyectos[[#This Row],[Región (es)]]),0)&gt;0,1,"0")</f>
        <v>0</v>
      </c>
      <c r="AZ34" s="29" t="str">
        <f>IF(IFERROR(FIND(AZ$1,Proyectos[[#This Row],[Región (es)]]),0)&gt;0,1,"0")</f>
        <v>0</v>
      </c>
      <c r="BA34" s="29" t="str">
        <f>IF(IFERROR(FIND(BA$1,Proyectos[[#This Row],[Región (es)]]),0)&gt;0,1,"0")</f>
        <v>0</v>
      </c>
      <c r="BB34" s="29" t="str">
        <f>IF(IFERROR(FIND(BB$1,Proyectos[[#This Row],[Región (es)]]),0)&gt;0,1,"0")</f>
        <v>0</v>
      </c>
      <c r="BC34" s="29" t="str">
        <f>IF(IFERROR(FIND(BC$1,Proyectos[[#This Row],[Región (es)]]),0)&gt;0,1,"0")</f>
        <v>0</v>
      </c>
      <c r="BD34" s="29" t="str">
        <f>IF(IFERROR(FIND(BD$1,Proyectos[[#This Row],[Región (es)]]),0)&gt;0,1,"0")</f>
        <v>0</v>
      </c>
      <c r="BE34" s="29" t="str">
        <f>IF(IFERROR(FIND(BE$1,Proyectos[[#This Row],[Región (es)]]),0)&gt;0,1,"0")</f>
        <v>0</v>
      </c>
      <c r="BF34" s="29" t="str">
        <f>IF(IFERROR(FIND(BF$1,Proyectos[[#This Row],[Región (es)]]),0)&gt;0,1,"0")</f>
        <v>0</v>
      </c>
      <c r="BG34" s="29" t="str">
        <f>IF(IFERROR(FIND(BG$1,Proyectos[[#This Row],[Región (es)]]),0)&gt;0,1,"0")</f>
        <v>0</v>
      </c>
      <c r="BH34" s="29" t="str">
        <f>IF(IFERROR(FIND(BH$1,Proyectos[[#This Row],[Región (es)]]),0)&gt;0,1,"0")</f>
        <v>0</v>
      </c>
      <c r="BI34" s="29" t="str">
        <f>IF(IFERROR(FIND(BI$1,Proyectos[[#This Row],[Región (es)]]),0)&gt;0,1,"0")</f>
        <v>0</v>
      </c>
      <c r="BJ34" s="29" t="str">
        <f>IF(IFERROR(FIND(BJ$1,Proyectos[[#This Row],[Región (es)]]),0)&gt;0,1,"0")</f>
        <v>0</v>
      </c>
    </row>
    <row r="35" spans="1:63" hidden="1" x14ac:dyDescent="0.25">
      <c r="A35" s="12">
        <f>IF(Proyectos[[#This Row],[Estado]]="Aprobado",ROW(),"0")</f>
        <v>35</v>
      </c>
      <c r="B35" s="13">
        <v>1849</v>
      </c>
      <c r="C35" s="24">
        <v>412</v>
      </c>
      <c r="D35" s="15" t="s">
        <v>956</v>
      </c>
      <c r="E35" s="14">
        <v>43411</v>
      </c>
      <c r="F35" s="14">
        <v>43411</v>
      </c>
      <c r="G35" s="15"/>
      <c r="H35" s="14">
        <v>43411</v>
      </c>
      <c r="I35" s="14"/>
      <c r="J35" s="14">
        <v>43411</v>
      </c>
      <c r="K35" s="13" t="s">
        <v>989</v>
      </c>
      <c r="L35" s="13" t="s">
        <v>990</v>
      </c>
      <c r="M35" s="13">
        <v>1849</v>
      </c>
      <c r="N35" s="16" t="s">
        <v>974</v>
      </c>
      <c r="O35" s="16"/>
      <c r="P35" s="16" t="s">
        <v>950</v>
      </c>
      <c r="Q35" s="16"/>
      <c r="R35" s="13">
        <v>382</v>
      </c>
      <c r="T35" s="13" t="s">
        <v>951</v>
      </c>
      <c r="U35" s="13">
        <v>36</v>
      </c>
      <c r="V35" s="13">
        <f>Proyectos[[#This Row],[Duración Inicial en Meses]]+IFERROR(VLOOKUP(Proyectos[[#This Row],[Folio Proyecto]],'[1]Solicitudes Especiales'!O:P,2,FALSE),0)</f>
        <v>84</v>
      </c>
      <c r="W35" s="12">
        <v>1530</v>
      </c>
      <c r="X35" s="16" t="s">
        <v>991</v>
      </c>
      <c r="Y35" s="16" t="s">
        <v>952</v>
      </c>
      <c r="Z35" s="25">
        <v>2470293280</v>
      </c>
      <c r="AA35" s="25">
        <v>250571520</v>
      </c>
      <c r="AB35" s="25">
        <f>Proyectos[[#This Row],[Monto de Donación (Solicitado)]]+Proyectos[[#This Row],[Aporte Propio]]</f>
        <v>2720864800</v>
      </c>
      <c r="AC35" s="25">
        <f>Proyectos[[#This Row],[Monto de Donación (Solicitado)]]+IFERROR(VLOOKUP(Proyectos[[#This Row],[Folio Proyecto]],'[1]Solicitudes Especiales'!R:S,2,FALSE),0)</f>
        <v>2798392611</v>
      </c>
      <c r="AD35" s="31">
        <v>43427</v>
      </c>
      <c r="AE35" s="19"/>
      <c r="AF3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5" s="25" t="str">
        <f>IFERROR(VLOOKUP(Proyectos[[#This Row],[Folio Proyecto]],[1]!Reporte_Ley_N°21.015[[FOLIO PROYECTO]:[PERMANENCIA EN EL PUESTO DE TRABAJO LUEGO DE 9 MESES]],6,FALSE),"Sin Información")</f>
        <v>Sin Información</v>
      </c>
      <c r="AJ35" s="27" t="str">
        <f>IF(OR(Proyectos[[#This Row],[Fecha de Incio]]="Sin Información",Proyectos[[#This Row],[Fecha de Incio]]=""),"Sin Información",EDATE(Proyectos[[#This Row],[Fecha de Incio]],Proyectos[[#This Row],[Duración Aprobada]]))</f>
        <v>Sin Información</v>
      </c>
      <c r="AK35" s="27" t="str">
        <f ca="1">IF(Proyectos[[#This Row],[Fecha de Término]]="Sin Información","Sin Información",IF(Proyectos[[#This Row],[Fecha de Término]]&gt;TODAY(),"En Ejecución",IF(Proyectos[[#This Row],[Fecha de Término]]&lt;TODAY(),"Finalizado","FALSO")))</f>
        <v>Sin Información</v>
      </c>
      <c r="AL35" s="27" t="s">
        <v>988</v>
      </c>
      <c r="AS35" s="13" t="str" cm="1">
        <f t="array" ref="AS35">IF(Proyectos[[#This Row],[Evaluado]]="SI",_xlfn.TEXTJOIN(" 
",TRUE,_xlfn._xlws.FILTER([1]!Interacciones[Fecha],([1]!Interacciones[Folio Proyecto]=Proyectos[[#This Row],[Folio Proyecto]])*([1]!Interacciones[Tipo]=[1]Categoría!$G$2),"Sin Observaciones")),"Sin Evaluación")</f>
        <v>Sin Evaluación</v>
      </c>
      <c r="AT35" s="13" t="str" cm="1">
        <f t="array" ref="AT35">IF(Proyectos[[#This Row],[Evaluado]]="SI",_xlfn.TEXTJOIN(" 
",TRUE,_xlfn._xlws.FILTER([1]!Interacciones[Fecha],([1]!Interacciones[Folio Proyecto]=Proyectos[[#This Row],[Folio Proyecto]])*([1]!Interacciones[Tipo]=[1]Categoría!$G$3),"Sin Corrección")),"Sin Evaluación")</f>
        <v>Sin Evaluación</v>
      </c>
      <c r="AU35" s="29">
        <f>IF(IFERROR(FIND(AU$1,Proyectos[[#This Row],[Región (es)]]),0)&gt;0,1,"0")</f>
        <v>1</v>
      </c>
      <c r="AV35" s="29">
        <f>IF(IFERROR(FIND(AV$1,Proyectos[[#This Row],[Región (es)]]),0)&gt;0,1,"0")</f>
        <v>1</v>
      </c>
      <c r="AW35" s="29">
        <f>IF(IFERROR(FIND(AW$1,Proyectos[[#This Row],[Región (es)]]),0)&gt;0,1,"0")</f>
        <v>1</v>
      </c>
      <c r="AX35" s="29">
        <f>IF(IFERROR(FIND(AX$1,Proyectos[[#This Row],[Región (es)]]),0)&gt;0,1,"0")</f>
        <v>1</v>
      </c>
      <c r="AY35" s="29">
        <f>IF(IFERROR(FIND(AY$1,Proyectos[[#This Row],[Región (es)]]),0)&gt;0,1,"0")</f>
        <v>1</v>
      </c>
      <c r="AZ35" s="29">
        <f>IF(IFERROR(FIND(AZ$1,Proyectos[[#This Row],[Región (es)]]),0)&gt;0,1,"0")</f>
        <v>1</v>
      </c>
      <c r="BA35" s="29">
        <f>IF(IFERROR(FIND(BA$1,Proyectos[[#This Row],[Región (es)]]),0)&gt;0,1,"0")</f>
        <v>1</v>
      </c>
      <c r="BB35" s="29" t="str">
        <f>IF(IFERROR(FIND(BB$1,Proyectos[[#This Row],[Región (es)]]),0)&gt;0,1,"0")</f>
        <v>0</v>
      </c>
      <c r="BC35" s="29">
        <f>IF(IFERROR(FIND(BC$1,Proyectos[[#This Row],[Región (es)]]),0)&gt;0,1,"0")</f>
        <v>1</v>
      </c>
      <c r="BD35" s="29">
        <f>IF(IFERROR(FIND(BD$1,Proyectos[[#This Row],[Región (es)]]),0)&gt;0,1,"0")</f>
        <v>1</v>
      </c>
      <c r="BE35" s="29">
        <f>IF(IFERROR(FIND(BE$1,Proyectos[[#This Row],[Región (es)]]),0)&gt;0,1,"0")</f>
        <v>1</v>
      </c>
      <c r="BF35" s="29">
        <f>IF(IFERROR(FIND(BF$1,Proyectos[[#This Row],[Región (es)]]),0)&gt;0,1,"0")</f>
        <v>1</v>
      </c>
      <c r="BG35" s="29">
        <f>IF(IFERROR(FIND(BG$1,Proyectos[[#This Row],[Región (es)]]),0)&gt;0,1,"0")</f>
        <v>1</v>
      </c>
      <c r="BH35" s="29">
        <f>IF(IFERROR(FIND(BH$1,Proyectos[[#This Row],[Región (es)]]),0)&gt;0,1,"0")</f>
        <v>1</v>
      </c>
      <c r="BI35" s="29" t="str">
        <f>IF(IFERROR(FIND(BI$1,Proyectos[[#This Row],[Región (es)]]),0)&gt;0,1,"0")</f>
        <v>0</v>
      </c>
      <c r="BJ35" s="29" t="str">
        <f>IF(IFERROR(FIND(BJ$1,Proyectos[[#This Row],[Región (es)]]),0)&gt;0,1,"0")</f>
        <v>0</v>
      </c>
    </row>
    <row r="36" spans="1:63" hidden="1" x14ac:dyDescent="0.25">
      <c r="A36" s="12">
        <f>IF(Proyectos[[#This Row],[Estado]]="Aprobado",ROW(),"0")</f>
        <v>36</v>
      </c>
      <c r="B36" s="13">
        <v>1887</v>
      </c>
      <c r="C36" s="24">
        <v>113</v>
      </c>
      <c r="D36" s="15" t="s">
        <v>992</v>
      </c>
      <c r="E36" s="14">
        <v>43437</v>
      </c>
      <c r="F36" s="14">
        <v>43437</v>
      </c>
      <c r="G36" s="15"/>
      <c r="H36" s="14">
        <v>43437</v>
      </c>
      <c r="I36" s="14"/>
      <c r="J36" s="14">
        <v>43437</v>
      </c>
      <c r="K36" s="13" t="s">
        <v>993</v>
      </c>
      <c r="L36" s="13" t="s">
        <v>994</v>
      </c>
      <c r="M36" s="13">
        <v>1887</v>
      </c>
      <c r="N36" s="16" t="s">
        <v>974</v>
      </c>
      <c r="O36" s="16"/>
      <c r="P36" s="16" t="s">
        <v>950</v>
      </c>
      <c r="Q36" s="16"/>
      <c r="R36" s="13">
        <v>18</v>
      </c>
      <c r="T36" s="13" t="s">
        <v>951</v>
      </c>
      <c r="U36" s="13">
        <v>36</v>
      </c>
      <c r="V36" s="13">
        <f>Proyectos[[#This Row],[Duración Inicial en Meses]]+IFERROR(VLOOKUP(Proyectos[[#This Row],[Folio Proyecto]],'[1]Solicitudes Especiales'!O:P,2,FALSE),0)</f>
        <v>36</v>
      </c>
      <c r="W36" s="12">
        <v>120</v>
      </c>
      <c r="X36" s="16" t="s">
        <v>135</v>
      </c>
      <c r="Y36" s="16" t="s">
        <v>952</v>
      </c>
      <c r="Z36" s="25">
        <v>271751417</v>
      </c>
      <c r="AA36" s="25"/>
      <c r="AB36" s="25">
        <f>Proyectos[[#This Row],[Monto de Donación (Solicitado)]]+Proyectos[[#This Row],[Aporte Propio]]</f>
        <v>271751417</v>
      </c>
      <c r="AC36" s="25">
        <f>Proyectos[[#This Row],[Monto de Donación (Solicitado)]]+IFERROR(VLOOKUP(Proyectos[[#This Row],[Folio Proyecto]],'[1]Solicitudes Especiales'!R:S,2,FALSE),0)</f>
        <v>271751417</v>
      </c>
      <c r="AD36" s="19">
        <v>43496</v>
      </c>
      <c r="AE36" s="19"/>
      <c r="AF3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6" s="25" t="str">
        <f>IFERROR(VLOOKUP(Proyectos[[#This Row],[Folio Proyecto]],[1]!Reporte_Ley_N°21.015[[FOLIO PROYECTO]:[PERMANENCIA EN EL PUESTO DE TRABAJO LUEGO DE 9 MESES]],6,FALSE),"Sin Información")</f>
        <v>Sin Información</v>
      </c>
      <c r="AJ36" s="27" t="str">
        <f>IF(OR(Proyectos[[#This Row],[Fecha de Incio]]="Sin Información",Proyectos[[#This Row],[Fecha de Incio]]=""),"Sin Información",EDATE(Proyectos[[#This Row],[Fecha de Incio]],Proyectos[[#This Row],[Duración Aprobada]]))</f>
        <v>Sin Información</v>
      </c>
      <c r="AK36" s="27" t="str">
        <f ca="1">IF(Proyectos[[#This Row],[Fecha de Término]]="Sin Información","Sin Información",IF(Proyectos[[#This Row],[Fecha de Término]]&gt;TODAY(),"En Ejecución",IF(Proyectos[[#This Row],[Fecha de Término]]&lt;TODAY(),"Finalizado","FALSO")))</f>
        <v>Sin Información</v>
      </c>
      <c r="AL36" s="27" t="s">
        <v>976</v>
      </c>
      <c r="AN36" s="32"/>
      <c r="AO36" s="32"/>
      <c r="AP36" s="32"/>
      <c r="AQ36" s="32" t="s">
        <v>995</v>
      </c>
      <c r="AS36" s="13" t="str" cm="1">
        <f t="array" ref="AS36">IF(Proyectos[[#This Row],[Evaluado]]="SI",_xlfn.TEXTJOIN(" 
",TRUE,_xlfn._xlws.FILTER([1]!Interacciones[Fecha],([1]!Interacciones[Folio Proyecto]=Proyectos[[#This Row],[Folio Proyecto]])*([1]!Interacciones[Tipo]=[1]Categoría!$G$2),"Sin Observaciones")),"Sin Evaluación")</f>
        <v>Sin Evaluación</v>
      </c>
      <c r="AT36" s="13" t="str" cm="1">
        <f t="array" ref="AT36">IF(Proyectos[[#This Row],[Evaluado]]="SI",_xlfn.TEXTJOIN(" 
",TRUE,_xlfn._xlws.FILTER([1]!Interacciones[Fecha],([1]!Interacciones[Folio Proyecto]=Proyectos[[#This Row],[Folio Proyecto]])*([1]!Interacciones[Tipo]=[1]Categoría!$G$3),"Sin Corrección")),"Sin Evaluación")</f>
        <v>Sin Evaluación</v>
      </c>
      <c r="AU36" s="29" t="str">
        <f>IF(IFERROR(FIND(AU$1,Proyectos[[#This Row],[Región (es)]]),0)&gt;0,1,"0")</f>
        <v>0</v>
      </c>
      <c r="AV36" s="29" t="str">
        <f>IF(IFERROR(FIND(AV$1,Proyectos[[#This Row],[Región (es)]]),0)&gt;0,1,"0")</f>
        <v>0</v>
      </c>
      <c r="AW36" s="29" t="str">
        <f>IF(IFERROR(FIND(AW$1,Proyectos[[#This Row],[Región (es)]]),0)&gt;0,1,"0")</f>
        <v>0</v>
      </c>
      <c r="AX36" s="29" t="str">
        <f>IF(IFERROR(FIND(AX$1,Proyectos[[#This Row],[Región (es)]]),0)&gt;0,1,"0")</f>
        <v>0</v>
      </c>
      <c r="AY36" s="29" t="str">
        <f>IF(IFERROR(FIND(AY$1,Proyectos[[#This Row],[Región (es)]]),0)&gt;0,1,"0")</f>
        <v>0</v>
      </c>
      <c r="AZ36" s="29" t="str">
        <f>IF(IFERROR(FIND(AZ$1,Proyectos[[#This Row],[Región (es)]]),0)&gt;0,1,"0")</f>
        <v>0</v>
      </c>
      <c r="BA36" s="29">
        <f>IF(IFERROR(FIND(BA$1,Proyectos[[#This Row],[Región (es)]]),0)&gt;0,1,"0")</f>
        <v>1</v>
      </c>
      <c r="BB36" s="29" t="str">
        <f>IF(IFERROR(FIND(BB$1,Proyectos[[#This Row],[Región (es)]]),0)&gt;0,1,"0")</f>
        <v>0</v>
      </c>
      <c r="BC36" s="29" t="str">
        <f>IF(IFERROR(FIND(BC$1,Proyectos[[#This Row],[Región (es)]]),0)&gt;0,1,"0")</f>
        <v>0</v>
      </c>
      <c r="BD36" s="29" t="str">
        <f>IF(IFERROR(FIND(BD$1,Proyectos[[#This Row],[Región (es)]]),0)&gt;0,1,"0")</f>
        <v>0</v>
      </c>
      <c r="BE36" s="29" t="str">
        <f>IF(IFERROR(FIND(BE$1,Proyectos[[#This Row],[Región (es)]]),0)&gt;0,1,"0")</f>
        <v>0</v>
      </c>
      <c r="BF36" s="29" t="str">
        <f>IF(IFERROR(FIND(BF$1,Proyectos[[#This Row],[Región (es)]]),0)&gt;0,1,"0")</f>
        <v>0</v>
      </c>
      <c r="BG36" s="29" t="str">
        <f>IF(IFERROR(FIND(BG$1,Proyectos[[#This Row],[Región (es)]]),0)&gt;0,1,"0")</f>
        <v>0</v>
      </c>
      <c r="BH36" s="29" t="str">
        <f>IF(IFERROR(FIND(BH$1,Proyectos[[#This Row],[Región (es)]]),0)&gt;0,1,"0")</f>
        <v>0</v>
      </c>
      <c r="BI36" s="29" t="str">
        <f>IF(IFERROR(FIND(BI$1,Proyectos[[#This Row],[Región (es)]]),0)&gt;0,1,"0")</f>
        <v>0</v>
      </c>
      <c r="BJ36" s="29" t="str">
        <f>IF(IFERROR(FIND(BJ$1,Proyectos[[#This Row],[Región (es)]]),0)&gt;0,1,"0")</f>
        <v>0</v>
      </c>
    </row>
    <row r="37" spans="1:63" hidden="1" x14ac:dyDescent="0.25">
      <c r="A37" s="12">
        <f>IF(Proyectos[[#This Row],[Estado]]="Aprobado",ROW(),"0")</f>
        <v>37</v>
      </c>
      <c r="B37" s="12">
        <v>1878</v>
      </c>
      <c r="C37" s="24">
        <v>677</v>
      </c>
      <c r="D37" s="15" t="s">
        <v>961</v>
      </c>
      <c r="E37" s="14">
        <v>43437</v>
      </c>
      <c r="F37" s="14">
        <v>43437</v>
      </c>
      <c r="G37" s="15"/>
      <c r="H37" s="14">
        <v>43437</v>
      </c>
      <c r="I37" s="14"/>
      <c r="J37" s="14">
        <v>43437</v>
      </c>
      <c r="K37" s="13" t="s">
        <v>996</v>
      </c>
      <c r="L37" s="13" t="s">
        <v>997</v>
      </c>
      <c r="M37" s="12">
        <v>1878</v>
      </c>
      <c r="N37" s="16" t="s">
        <v>974</v>
      </c>
      <c r="O37" s="16"/>
      <c r="P37" s="16" t="s">
        <v>950</v>
      </c>
      <c r="Q37" s="16"/>
      <c r="R37" s="13">
        <v>92</v>
      </c>
      <c r="T37" s="13" t="s">
        <v>951</v>
      </c>
      <c r="U37" s="13">
        <v>36</v>
      </c>
      <c r="V37" s="13">
        <f>Proyectos[[#This Row],[Duración Inicial en Meses]]+IFERROR(VLOOKUP(Proyectos[[#This Row],[Folio Proyecto]],'[1]Solicitudes Especiales'!O:P,2,FALSE),0)</f>
        <v>36</v>
      </c>
      <c r="W37" s="12">
        <v>120</v>
      </c>
      <c r="X37" s="16" t="s">
        <v>816</v>
      </c>
      <c r="Y37" s="16" t="s">
        <v>952</v>
      </c>
      <c r="Z37" s="25">
        <v>441240620</v>
      </c>
      <c r="AA37" s="25"/>
      <c r="AB37" s="25">
        <f>Proyectos[[#This Row],[Monto de Donación (Solicitado)]]+Proyectos[[#This Row],[Aporte Propio]]</f>
        <v>441240620</v>
      </c>
      <c r="AC37" s="25">
        <f>Proyectos[[#This Row],[Monto de Donación (Solicitado)]]+IFERROR(VLOOKUP(Proyectos[[#This Row],[Folio Proyecto]],'[1]Solicitudes Especiales'!R:S,2,FALSE),0)</f>
        <v>441240620</v>
      </c>
      <c r="AD37" s="26">
        <v>43462</v>
      </c>
      <c r="AE37" s="19"/>
      <c r="AF3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7" s="25" t="str">
        <f>IFERROR(VLOOKUP(Proyectos[[#This Row],[Folio Proyecto]],[1]!Reporte_Ley_N°21.015[[FOLIO PROYECTO]:[PERMANENCIA EN EL PUESTO DE TRABAJO LUEGO DE 9 MESES]],6,FALSE),"Sin Información")</f>
        <v>Sin Información</v>
      </c>
      <c r="AJ37" s="27" t="str">
        <f>IF(OR(Proyectos[[#This Row],[Fecha de Incio]]="Sin Información",Proyectos[[#This Row],[Fecha de Incio]]=""),"Sin Información",EDATE(Proyectos[[#This Row],[Fecha de Incio]],Proyectos[[#This Row],[Duración Aprobada]]))</f>
        <v>Sin Información</v>
      </c>
      <c r="AK37" s="27" t="str">
        <f ca="1">IF(Proyectos[[#This Row],[Fecha de Término]]="Sin Información","Sin Información",IF(Proyectos[[#This Row],[Fecha de Término]]&gt;TODAY(),"En Ejecución",IF(Proyectos[[#This Row],[Fecha de Término]]&lt;TODAY(),"Finalizado","FALSO")))</f>
        <v>Sin Información</v>
      </c>
      <c r="AL37" s="27" t="s">
        <v>976</v>
      </c>
      <c r="AN37" s="30" t="s">
        <v>984</v>
      </c>
      <c r="AO37" s="30">
        <v>43891</v>
      </c>
      <c r="AP37" s="30" t="s">
        <v>978</v>
      </c>
      <c r="AQ37" s="30" t="s">
        <v>998</v>
      </c>
      <c r="AS37" s="13" t="str" cm="1">
        <f t="array" ref="AS37">IF(Proyectos[[#This Row],[Evaluado]]="SI",_xlfn.TEXTJOIN(" 
",TRUE,_xlfn._xlws.FILTER([1]!Interacciones[Fecha],([1]!Interacciones[Folio Proyecto]=Proyectos[[#This Row],[Folio Proyecto]])*([1]!Interacciones[Tipo]=[1]Categoría!$G$2),"Sin Observaciones")),"Sin Evaluación")</f>
        <v>Sin Evaluación</v>
      </c>
      <c r="AT37" s="13" t="str" cm="1">
        <f t="array" ref="AT37">IF(Proyectos[[#This Row],[Evaluado]]="SI",_xlfn.TEXTJOIN(" 
",TRUE,_xlfn._xlws.FILTER([1]!Interacciones[Fecha],([1]!Interacciones[Folio Proyecto]=Proyectos[[#This Row],[Folio Proyecto]])*([1]!Interacciones[Tipo]=[1]Categoría!$G$3),"Sin Corrección")),"Sin Evaluación")</f>
        <v>Sin Evaluación</v>
      </c>
      <c r="AU37" s="29" t="str">
        <f>IF(IFERROR(FIND(AU$1,Proyectos[[#This Row],[Región (es)]]),0)&gt;0,1,"0")</f>
        <v>0</v>
      </c>
      <c r="AV37" s="29" t="str">
        <f>IF(IFERROR(FIND(AV$1,Proyectos[[#This Row],[Región (es)]]),0)&gt;0,1,"0")</f>
        <v>0</v>
      </c>
      <c r="AW37" s="29" t="str">
        <f>IF(IFERROR(FIND(AW$1,Proyectos[[#This Row],[Región (es)]]),0)&gt;0,1,"0")</f>
        <v>0</v>
      </c>
      <c r="AX37" s="29" t="str">
        <f>IF(IFERROR(FIND(AX$1,Proyectos[[#This Row],[Región (es)]]),0)&gt;0,1,"0")</f>
        <v>0</v>
      </c>
      <c r="AY37" s="29" t="str">
        <f>IF(IFERROR(FIND(AY$1,Proyectos[[#This Row],[Región (es)]]),0)&gt;0,1,"0")</f>
        <v>0</v>
      </c>
      <c r="AZ37" s="29" t="str">
        <f>IF(IFERROR(FIND(AZ$1,Proyectos[[#This Row],[Región (es)]]),0)&gt;0,1,"0")</f>
        <v>0</v>
      </c>
      <c r="BA37" s="29" t="str">
        <f>IF(IFERROR(FIND(BA$1,Proyectos[[#This Row],[Región (es)]]),0)&gt;0,1,"0")</f>
        <v>0</v>
      </c>
      <c r="BB37" s="29" t="str">
        <f>IF(IFERROR(FIND(BB$1,Proyectos[[#This Row],[Región (es)]]),0)&gt;0,1,"0")</f>
        <v>0</v>
      </c>
      <c r="BC37" s="29" t="str">
        <f>IF(IFERROR(FIND(BC$1,Proyectos[[#This Row],[Región (es)]]),0)&gt;0,1,"0")</f>
        <v>0</v>
      </c>
      <c r="BD37" s="29" t="str">
        <f>IF(IFERROR(FIND(BD$1,Proyectos[[#This Row],[Región (es)]]),0)&gt;0,1,"0")</f>
        <v>0</v>
      </c>
      <c r="BE37" s="29" t="str">
        <f>IF(IFERROR(FIND(BE$1,Proyectos[[#This Row],[Región (es)]]),0)&gt;0,1,"0")</f>
        <v>0</v>
      </c>
      <c r="BF37" s="29" t="str">
        <f>IF(IFERROR(FIND(BF$1,Proyectos[[#This Row],[Región (es)]]),0)&gt;0,1,"0")</f>
        <v>0</v>
      </c>
      <c r="BG37" s="29" t="str">
        <f>IF(IFERROR(FIND(BG$1,Proyectos[[#This Row],[Región (es)]]),0)&gt;0,1,"0")</f>
        <v>0</v>
      </c>
      <c r="BH37" s="29" t="str">
        <f>IF(IFERROR(FIND(BH$1,Proyectos[[#This Row],[Región (es)]]),0)&gt;0,1,"0")</f>
        <v>0</v>
      </c>
      <c r="BI37" s="29" t="str">
        <f>IF(IFERROR(FIND(BI$1,Proyectos[[#This Row],[Región (es)]]),0)&gt;0,1,"0")</f>
        <v>0</v>
      </c>
      <c r="BJ37" s="29" t="str">
        <f>IF(IFERROR(FIND(BJ$1,Proyectos[[#This Row],[Región (es)]]),0)&gt;0,1,"0")</f>
        <v>0</v>
      </c>
    </row>
    <row r="38" spans="1:63" hidden="1" x14ac:dyDescent="0.25">
      <c r="A38" s="12">
        <f>IF(Proyectos[[#This Row],[Estado]]="Aprobado",ROW(),"0")</f>
        <v>38</v>
      </c>
      <c r="B38" s="13">
        <v>1867</v>
      </c>
      <c r="C38" s="24">
        <v>357</v>
      </c>
      <c r="D38" s="15" t="s">
        <v>954</v>
      </c>
      <c r="E38" s="14">
        <v>43437</v>
      </c>
      <c r="F38" s="14">
        <v>43437</v>
      </c>
      <c r="G38" s="15"/>
      <c r="H38" s="14">
        <v>43437</v>
      </c>
      <c r="I38" s="14"/>
      <c r="J38" s="14">
        <v>43437</v>
      </c>
      <c r="K38" s="13" t="s">
        <v>999</v>
      </c>
      <c r="L38" s="13" t="s">
        <v>1000</v>
      </c>
      <c r="M38" s="13">
        <v>1867</v>
      </c>
      <c r="N38" s="16" t="s">
        <v>974</v>
      </c>
      <c r="O38" s="16"/>
      <c r="P38" s="16" t="s">
        <v>950</v>
      </c>
      <c r="Q38" s="16"/>
      <c r="R38" s="13">
        <v>30</v>
      </c>
      <c r="T38" s="13" t="s">
        <v>951</v>
      </c>
      <c r="U38" s="13">
        <v>36</v>
      </c>
      <c r="V38" s="13">
        <f>Proyectos[[#This Row],[Duración Inicial en Meses]]+IFERROR(VLOOKUP(Proyectos[[#This Row],[Folio Proyecto]],'[1]Solicitudes Especiales'!O:P,2,FALSE),0)</f>
        <v>36</v>
      </c>
      <c r="W38" s="12">
        <v>30</v>
      </c>
      <c r="X38" s="16" t="s">
        <v>135</v>
      </c>
      <c r="Y38" s="16" t="s">
        <v>952</v>
      </c>
      <c r="Z38" s="25">
        <v>274562160</v>
      </c>
      <c r="AA38" s="25"/>
      <c r="AB38" s="25">
        <f>Proyectos[[#This Row],[Monto de Donación (Solicitado)]]+Proyectos[[#This Row],[Aporte Propio]]</f>
        <v>274562160</v>
      </c>
      <c r="AC38" s="25">
        <f>Proyectos[[#This Row],[Monto de Donación (Solicitado)]]+IFERROR(VLOOKUP(Proyectos[[#This Row],[Folio Proyecto]],'[1]Solicitudes Especiales'!R:S,2,FALSE),0)</f>
        <v>302018376</v>
      </c>
      <c r="AD38" s="31">
        <v>43462</v>
      </c>
      <c r="AE38" s="19"/>
      <c r="AF3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8" s="25" t="str">
        <f>IFERROR(VLOOKUP(Proyectos[[#This Row],[Folio Proyecto]],[1]!Reporte_Ley_N°21.015[[FOLIO PROYECTO]:[PERMANENCIA EN EL PUESTO DE TRABAJO LUEGO DE 9 MESES]],6,FALSE),"Sin Información")</f>
        <v>Sin Información</v>
      </c>
      <c r="AJ38" s="27" t="str">
        <f>IF(OR(Proyectos[[#This Row],[Fecha de Incio]]="Sin Información",Proyectos[[#This Row],[Fecha de Incio]]=""),"Sin Información",EDATE(Proyectos[[#This Row],[Fecha de Incio]],Proyectos[[#This Row],[Duración Aprobada]]))</f>
        <v>Sin Información</v>
      </c>
      <c r="AK38" s="27" t="str">
        <f ca="1">IF(Proyectos[[#This Row],[Fecha de Término]]="Sin Información","Sin Información",IF(Proyectos[[#This Row],[Fecha de Término]]&gt;TODAY(),"En Ejecución",IF(Proyectos[[#This Row],[Fecha de Término]]&lt;TODAY(),"Finalizado","FALSO")))</f>
        <v>Sin Información</v>
      </c>
      <c r="AL38" s="27" t="s">
        <v>976</v>
      </c>
      <c r="AN38" s="33" t="s">
        <v>1001</v>
      </c>
      <c r="AO38" s="33" t="s">
        <v>1002</v>
      </c>
      <c r="AP38" s="33" t="s">
        <v>1002</v>
      </c>
      <c r="AQ38" s="33" t="s">
        <v>1003</v>
      </c>
      <c r="AR38" s="32"/>
      <c r="AS38" s="13" t="str" cm="1">
        <f t="array" ref="AS38">IF(Proyectos[[#This Row],[Evaluado]]="SI",_xlfn.TEXTJOIN(" 
",TRUE,_xlfn._xlws.FILTER([1]!Interacciones[Fecha],([1]!Interacciones[Folio Proyecto]=Proyectos[[#This Row],[Folio Proyecto]])*([1]!Interacciones[Tipo]=[1]Categoría!$G$2),"Sin Observaciones")),"Sin Evaluación")</f>
        <v>Sin Evaluación</v>
      </c>
      <c r="AT38" s="13" t="str" cm="1">
        <f t="array" ref="AT38">IF(Proyectos[[#This Row],[Evaluado]]="SI",_xlfn.TEXTJOIN(" 
",TRUE,_xlfn._xlws.FILTER([1]!Interacciones[Fecha],([1]!Interacciones[Folio Proyecto]=Proyectos[[#This Row],[Folio Proyecto]])*([1]!Interacciones[Tipo]=[1]Categoría!$G$3),"Sin Corrección")),"Sin Evaluación")</f>
        <v>Sin Evaluación</v>
      </c>
      <c r="AU38" s="29" t="str">
        <f>IF(IFERROR(FIND(AU$1,Proyectos[[#This Row],[Región (es)]]),0)&gt;0,1,"0")</f>
        <v>0</v>
      </c>
      <c r="AV38" s="29" t="str">
        <f>IF(IFERROR(FIND(AV$1,Proyectos[[#This Row],[Región (es)]]),0)&gt;0,1,"0")</f>
        <v>0</v>
      </c>
      <c r="AW38" s="29" t="str">
        <f>IF(IFERROR(FIND(AW$1,Proyectos[[#This Row],[Región (es)]]),0)&gt;0,1,"0")</f>
        <v>0</v>
      </c>
      <c r="AX38" s="29" t="str">
        <f>IF(IFERROR(FIND(AX$1,Proyectos[[#This Row],[Región (es)]]),0)&gt;0,1,"0")</f>
        <v>0</v>
      </c>
      <c r="AY38" s="29" t="str">
        <f>IF(IFERROR(FIND(AY$1,Proyectos[[#This Row],[Región (es)]]),0)&gt;0,1,"0")</f>
        <v>0</v>
      </c>
      <c r="AZ38" s="29" t="str">
        <f>IF(IFERROR(FIND(AZ$1,Proyectos[[#This Row],[Región (es)]]),0)&gt;0,1,"0")</f>
        <v>0</v>
      </c>
      <c r="BA38" s="29">
        <f>IF(IFERROR(FIND(BA$1,Proyectos[[#This Row],[Región (es)]]),0)&gt;0,1,"0")</f>
        <v>1</v>
      </c>
      <c r="BB38" s="29" t="str">
        <f>IF(IFERROR(FIND(BB$1,Proyectos[[#This Row],[Región (es)]]),0)&gt;0,1,"0")</f>
        <v>0</v>
      </c>
      <c r="BC38" s="29" t="str">
        <f>IF(IFERROR(FIND(BC$1,Proyectos[[#This Row],[Región (es)]]),0)&gt;0,1,"0")</f>
        <v>0</v>
      </c>
      <c r="BD38" s="29" t="str">
        <f>IF(IFERROR(FIND(BD$1,Proyectos[[#This Row],[Región (es)]]),0)&gt;0,1,"0")</f>
        <v>0</v>
      </c>
      <c r="BE38" s="29" t="str">
        <f>IF(IFERROR(FIND(BE$1,Proyectos[[#This Row],[Región (es)]]),0)&gt;0,1,"0")</f>
        <v>0</v>
      </c>
      <c r="BF38" s="29" t="str">
        <f>IF(IFERROR(FIND(BF$1,Proyectos[[#This Row],[Región (es)]]),0)&gt;0,1,"0")</f>
        <v>0</v>
      </c>
      <c r="BG38" s="29" t="str">
        <f>IF(IFERROR(FIND(BG$1,Proyectos[[#This Row],[Región (es)]]),0)&gt;0,1,"0")</f>
        <v>0</v>
      </c>
      <c r="BH38" s="29" t="str">
        <f>IF(IFERROR(FIND(BH$1,Proyectos[[#This Row],[Región (es)]]),0)&gt;0,1,"0")</f>
        <v>0</v>
      </c>
      <c r="BI38" s="29" t="str">
        <f>IF(IFERROR(FIND(BI$1,Proyectos[[#This Row],[Región (es)]]),0)&gt;0,1,"0")</f>
        <v>0</v>
      </c>
      <c r="BJ38" s="29" t="str">
        <f>IF(IFERROR(FIND(BJ$1,Proyectos[[#This Row],[Región (es)]]),0)&gt;0,1,"0")</f>
        <v>0</v>
      </c>
    </row>
    <row r="39" spans="1:63" hidden="1" x14ac:dyDescent="0.25">
      <c r="A39" s="12">
        <f>IF(Proyectos[[#This Row],[Estado]]="Aprobado",ROW(),"0")</f>
        <v>39</v>
      </c>
      <c r="B39" s="13">
        <v>1913</v>
      </c>
      <c r="C39" s="24">
        <v>440</v>
      </c>
      <c r="D39" s="15" t="s">
        <v>1004</v>
      </c>
      <c r="E39" s="14">
        <v>43437</v>
      </c>
      <c r="F39" s="14">
        <v>43437</v>
      </c>
      <c r="G39" s="15"/>
      <c r="H39" s="14">
        <v>43437</v>
      </c>
      <c r="I39" s="14"/>
      <c r="J39" s="14">
        <v>43437</v>
      </c>
      <c r="K39" s="13" t="s">
        <v>1005</v>
      </c>
      <c r="L39" s="13" t="s">
        <v>1006</v>
      </c>
      <c r="M39" s="13">
        <v>1913</v>
      </c>
      <c r="N39" s="16" t="s">
        <v>974</v>
      </c>
      <c r="O39" s="16"/>
      <c r="P39" s="16" t="s">
        <v>950</v>
      </c>
      <c r="Q39" s="16"/>
      <c r="R39" s="13">
        <v>45</v>
      </c>
      <c r="T39" s="13" t="s">
        <v>951</v>
      </c>
      <c r="U39" s="13">
        <v>24</v>
      </c>
      <c r="V39" s="13">
        <f>Proyectos[[#This Row],[Duración Inicial en Meses]]+IFERROR(VLOOKUP(Proyectos[[#This Row],[Folio Proyecto]],'[1]Solicitudes Especiales'!O:P,2,FALSE),0)</f>
        <v>36</v>
      </c>
      <c r="W39" s="12">
        <v>45</v>
      </c>
      <c r="X39" s="16" t="s">
        <v>135</v>
      </c>
      <c r="Y39" s="16" t="s">
        <v>952</v>
      </c>
      <c r="Z39" s="25">
        <v>617729000</v>
      </c>
      <c r="AA39" s="25"/>
      <c r="AB39" s="25">
        <f>Proyectos[[#This Row],[Monto de Donación (Solicitado)]]+Proyectos[[#This Row],[Aporte Propio]]</f>
        <v>617729000</v>
      </c>
      <c r="AC39" s="25">
        <f>Proyectos[[#This Row],[Monto de Donación (Solicitado)]]+IFERROR(VLOOKUP(Proyectos[[#This Row],[Folio Proyecto]],'[1]Solicitudes Especiales'!R:S,2,FALSE),0)</f>
        <v>679501900</v>
      </c>
      <c r="AD39" s="31">
        <v>43462</v>
      </c>
      <c r="AE39" s="19"/>
      <c r="AF3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3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39" s="25" t="str">
        <f>IFERROR(VLOOKUP(Proyectos[[#This Row],[Folio Proyecto]],[1]!Reporte_Ley_N°21.015[[FOLIO PROYECTO]:[PERMANENCIA EN EL PUESTO DE TRABAJO LUEGO DE 9 MESES]],6,FALSE),"Sin Información")</f>
        <v>Sin Información</v>
      </c>
      <c r="AJ39" s="27" t="str">
        <f>IF(OR(Proyectos[[#This Row],[Fecha de Incio]]="Sin Información",Proyectos[[#This Row],[Fecha de Incio]]=""),"Sin Información",EDATE(Proyectos[[#This Row],[Fecha de Incio]],Proyectos[[#This Row],[Duración Aprobada]]))</f>
        <v>Sin Información</v>
      </c>
      <c r="AK39" s="27" t="str">
        <f ca="1">IF(Proyectos[[#This Row],[Fecha de Término]]="Sin Información","Sin Información",IF(Proyectos[[#This Row],[Fecha de Término]]&gt;TODAY(),"En Ejecución",IF(Proyectos[[#This Row],[Fecha de Término]]&lt;TODAY(),"Finalizado","FALSO")))</f>
        <v>Sin Información</v>
      </c>
      <c r="AL39" s="27" t="s">
        <v>976</v>
      </c>
      <c r="AN39" s="33" t="s">
        <v>1001</v>
      </c>
      <c r="AO39" s="33" t="s">
        <v>1002</v>
      </c>
      <c r="AP39" s="33" t="s">
        <v>1002</v>
      </c>
      <c r="AQ39" s="33" t="s">
        <v>1003</v>
      </c>
      <c r="AS39" s="13" t="str" cm="1">
        <f t="array" ref="AS39">IF(Proyectos[[#This Row],[Evaluado]]="SI",_xlfn.TEXTJOIN(" 
",TRUE,_xlfn._xlws.FILTER([1]!Interacciones[Fecha],([1]!Interacciones[Folio Proyecto]=Proyectos[[#This Row],[Folio Proyecto]])*([1]!Interacciones[Tipo]=[1]Categoría!$G$2),"Sin Observaciones")),"Sin Evaluación")</f>
        <v>Sin Evaluación</v>
      </c>
      <c r="AT39" s="13" t="str" cm="1">
        <f t="array" ref="AT39">IF(Proyectos[[#This Row],[Evaluado]]="SI",_xlfn.TEXTJOIN(" 
",TRUE,_xlfn._xlws.FILTER([1]!Interacciones[Fecha],([1]!Interacciones[Folio Proyecto]=Proyectos[[#This Row],[Folio Proyecto]])*([1]!Interacciones[Tipo]=[1]Categoría!$G$3),"Sin Corrección")),"Sin Evaluación")</f>
        <v>Sin Evaluación</v>
      </c>
      <c r="AU39" s="29" t="str">
        <f>IF(IFERROR(FIND(AU$1,Proyectos[[#This Row],[Región (es)]]),0)&gt;0,1,"0")</f>
        <v>0</v>
      </c>
      <c r="AV39" s="29" t="str">
        <f>IF(IFERROR(FIND(AV$1,Proyectos[[#This Row],[Región (es)]]),0)&gt;0,1,"0")</f>
        <v>0</v>
      </c>
      <c r="AW39" s="29" t="str">
        <f>IF(IFERROR(FIND(AW$1,Proyectos[[#This Row],[Región (es)]]),0)&gt;0,1,"0")</f>
        <v>0</v>
      </c>
      <c r="AX39" s="29" t="str">
        <f>IF(IFERROR(FIND(AX$1,Proyectos[[#This Row],[Región (es)]]),0)&gt;0,1,"0")</f>
        <v>0</v>
      </c>
      <c r="AY39" s="29" t="str">
        <f>IF(IFERROR(FIND(AY$1,Proyectos[[#This Row],[Región (es)]]),0)&gt;0,1,"0")</f>
        <v>0</v>
      </c>
      <c r="AZ39" s="29" t="str">
        <f>IF(IFERROR(FIND(AZ$1,Proyectos[[#This Row],[Región (es)]]),0)&gt;0,1,"0")</f>
        <v>0</v>
      </c>
      <c r="BA39" s="29">
        <f>IF(IFERROR(FIND(BA$1,Proyectos[[#This Row],[Región (es)]]),0)&gt;0,1,"0")</f>
        <v>1</v>
      </c>
      <c r="BB39" s="29" t="str">
        <f>IF(IFERROR(FIND(BB$1,Proyectos[[#This Row],[Región (es)]]),0)&gt;0,1,"0")</f>
        <v>0</v>
      </c>
      <c r="BC39" s="29" t="str">
        <f>IF(IFERROR(FIND(BC$1,Proyectos[[#This Row],[Región (es)]]),0)&gt;0,1,"0")</f>
        <v>0</v>
      </c>
      <c r="BD39" s="29" t="str">
        <f>IF(IFERROR(FIND(BD$1,Proyectos[[#This Row],[Región (es)]]),0)&gt;0,1,"0")</f>
        <v>0</v>
      </c>
      <c r="BE39" s="29" t="str">
        <f>IF(IFERROR(FIND(BE$1,Proyectos[[#This Row],[Región (es)]]),0)&gt;0,1,"0")</f>
        <v>0</v>
      </c>
      <c r="BF39" s="29" t="str">
        <f>IF(IFERROR(FIND(BF$1,Proyectos[[#This Row],[Región (es)]]),0)&gt;0,1,"0")</f>
        <v>0</v>
      </c>
      <c r="BG39" s="29" t="str">
        <f>IF(IFERROR(FIND(BG$1,Proyectos[[#This Row],[Región (es)]]),0)&gt;0,1,"0")</f>
        <v>0</v>
      </c>
      <c r="BH39" s="29" t="str">
        <f>IF(IFERROR(FIND(BH$1,Proyectos[[#This Row],[Región (es)]]),0)&gt;0,1,"0")</f>
        <v>0</v>
      </c>
      <c r="BI39" s="29" t="str">
        <f>IF(IFERROR(FIND(BI$1,Proyectos[[#This Row],[Región (es)]]),0)&gt;0,1,"0")</f>
        <v>0</v>
      </c>
      <c r="BJ39" s="29" t="str">
        <f>IF(IFERROR(FIND(BJ$1,Proyectos[[#This Row],[Región (es)]]),0)&gt;0,1,"0")</f>
        <v>0</v>
      </c>
    </row>
    <row r="40" spans="1:63" hidden="1" x14ac:dyDescent="0.25">
      <c r="A40" s="12">
        <f>IF(Proyectos[[#This Row],[Estado]]="Aprobado",ROW(),"0")</f>
        <v>40</v>
      </c>
      <c r="B40" s="13">
        <v>1869</v>
      </c>
      <c r="C40" s="24">
        <v>589</v>
      </c>
      <c r="D40" s="15" t="s">
        <v>1014</v>
      </c>
      <c r="E40" s="14">
        <v>43437</v>
      </c>
      <c r="F40" s="14">
        <v>43437</v>
      </c>
      <c r="G40" s="15"/>
      <c r="H40" s="14">
        <v>43437</v>
      </c>
      <c r="I40" s="14"/>
      <c r="J40" s="14">
        <v>43437</v>
      </c>
      <c r="K40" s="13" t="s">
        <v>1015</v>
      </c>
      <c r="L40" s="13" t="s">
        <v>1016</v>
      </c>
      <c r="M40" s="13">
        <v>1869</v>
      </c>
      <c r="N40" s="16" t="s">
        <v>974</v>
      </c>
      <c r="O40" s="16"/>
      <c r="P40" s="16" t="s">
        <v>950</v>
      </c>
      <c r="Q40" s="16"/>
      <c r="R40" s="13">
        <v>240</v>
      </c>
      <c r="T40" s="13" t="s">
        <v>951</v>
      </c>
      <c r="U40" s="13">
        <v>48</v>
      </c>
      <c r="V40" s="13">
        <f>Proyectos[[#This Row],[Duración Inicial en Meses]]+IFERROR(VLOOKUP(Proyectos[[#This Row],[Folio Proyecto]],'[1]Solicitudes Especiales'!O:P,2,FALSE),0)</f>
        <v>48</v>
      </c>
      <c r="W40" s="12">
        <v>480</v>
      </c>
      <c r="X40" s="16" t="s">
        <v>1017</v>
      </c>
      <c r="Y40" s="16" t="s">
        <v>952</v>
      </c>
      <c r="Z40" s="25">
        <v>5224120000</v>
      </c>
      <c r="AA40" s="25"/>
      <c r="AB40" s="25">
        <f>Proyectos[[#This Row],[Monto de Donación (Solicitado)]]+Proyectos[[#This Row],[Aporte Propio]]</f>
        <v>5224120000</v>
      </c>
      <c r="AC40" s="25">
        <f>Proyectos[[#This Row],[Monto de Donación (Solicitado)]]+IFERROR(VLOOKUP(Proyectos[[#This Row],[Folio Proyecto]],'[1]Solicitudes Especiales'!R:S,2,FALSE),0)</f>
        <v>5224120000</v>
      </c>
      <c r="AD40" s="26">
        <v>43462</v>
      </c>
      <c r="AE40" s="19"/>
      <c r="AF4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0" s="25" t="str">
        <f>IFERROR(VLOOKUP(Proyectos[[#This Row],[Folio Proyecto]],[1]!Reporte_Ley_N°21.015[[FOLIO PROYECTO]:[PERMANENCIA EN EL PUESTO DE TRABAJO LUEGO DE 9 MESES]],6,FALSE),"Sin Información")</f>
        <v>Sin Información</v>
      </c>
      <c r="AJ40" s="27" t="str">
        <f>IF(OR(Proyectos[[#This Row],[Fecha de Incio]]="Sin Información",Proyectos[[#This Row],[Fecha de Incio]]=""),"Sin Información",EDATE(Proyectos[[#This Row],[Fecha de Incio]],Proyectos[[#This Row],[Duración Aprobada]]))</f>
        <v>Sin Información</v>
      </c>
      <c r="AK40" s="27" t="str">
        <f ca="1">IF(Proyectos[[#This Row],[Fecha de Término]]="Sin Información","Sin Información",IF(Proyectos[[#This Row],[Fecha de Término]]&gt;TODAY(),"En Ejecución",IF(Proyectos[[#This Row],[Fecha de Término]]&lt;TODAY(),"Finalizado","FALSO")))</f>
        <v>Sin Información</v>
      </c>
      <c r="AL40" s="27" t="s">
        <v>976</v>
      </c>
      <c r="AN40" s="32" t="s">
        <v>977</v>
      </c>
      <c r="AO40" s="32">
        <v>44228</v>
      </c>
      <c r="AP40" s="32" t="s">
        <v>978</v>
      </c>
      <c r="AQ40" s="32" t="s">
        <v>1018</v>
      </c>
      <c r="AS40" s="13" t="str" cm="1">
        <f t="array" ref="AS40">IF(Proyectos[[#This Row],[Evaluado]]="SI",_xlfn.TEXTJOIN(" 
",TRUE,_xlfn._xlws.FILTER([1]!Interacciones[Fecha],([1]!Interacciones[Folio Proyecto]=Proyectos[[#This Row],[Folio Proyecto]])*([1]!Interacciones[Tipo]=[1]Categoría!$G$2),"Sin Observaciones")),"Sin Evaluación")</f>
        <v>Sin Evaluación</v>
      </c>
      <c r="AT40" s="13" t="str" cm="1">
        <f t="array" ref="AT40">IF(Proyectos[[#This Row],[Evaluado]]="SI",_xlfn.TEXTJOIN(" 
",TRUE,_xlfn._xlws.FILTER([1]!Interacciones[Fecha],([1]!Interacciones[Folio Proyecto]=Proyectos[[#This Row],[Folio Proyecto]])*([1]!Interacciones[Tipo]=[1]Categoría!$G$3),"Sin Corrección")),"Sin Evaluación")</f>
        <v>Sin Evaluación</v>
      </c>
      <c r="AU40" s="29" t="str">
        <f>IF(IFERROR(FIND(AU$1,Proyectos[[#This Row],[Región (es)]]),0)&gt;0,1,"0")</f>
        <v>0</v>
      </c>
      <c r="AV40" s="29" t="str">
        <f>IF(IFERROR(FIND(AV$1,Proyectos[[#This Row],[Región (es)]]),0)&gt;0,1,"0")</f>
        <v>0</v>
      </c>
      <c r="AW40" s="29" t="str">
        <f>IF(IFERROR(FIND(AW$1,Proyectos[[#This Row],[Región (es)]]),0)&gt;0,1,"0")</f>
        <v>0</v>
      </c>
      <c r="AX40" s="29" t="str">
        <f>IF(IFERROR(FIND(AX$1,Proyectos[[#This Row],[Región (es)]]),0)&gt;0,1,"0")</f>
        <v>0</v>
      </c>
      <c r="AY40" s="29" t="str">
        <f>IF(IFERROR(FIND(AY$1,Proyectos[[#This Row],[Región (es)]]),0)&gt;0,1,"0")</f>
        <v>0</v>
      </c>
      <c r="AZ40" s="29" t="str">
        <f>IF(IFERROR(FIND(AZ$1,Proyectos[[#This Row],[Región (es)]]),0)&gt;0,1,"0")</f>
        <v>0</v>
      </c>
      <c r="BA40" s="29">
        <f>IF(IFERROR(FIND(BA$1,Proyectos[[#This Row],[Región (es)]]),0)&gt;0,1,"0")</f>
        <v>1</v>
      </c>
      <c r="BB40" s="29" t="str">
        <f>IF(IFERROR(FIND(BB$1,Proyectos[[#This Row],[Región (es)]]),0)&gt;0,1,"0")</f>
        <v>0</v>
      </c>
      <c r="BC40" s="29" t="str">
        <f>IF(IFERROR(FIND(BC$1,Proyectos[[#This Row],[Región (es)]]),0)&gt;0,1,"0")</f>
        <v>0</v>
      </c>
      <c r="BD40" s="29" t="str">
        <f>IF(IFERROR(FIND(BD$1,Proyectos[[#This Row],[Región (es)]]),0)&gt;0,1,"0")</f>
        <v>0</v>
      </c>
      <c r="BE40" s="29" t="str">
        <f>IF(IFERROR(FIND(BE$1,Proyectos[[#This Row],[Región (es)]]),0)&gt;0,1,"0")</f>
        <v>0</v>
      </c>
      <c r="BF40" s="29" t="str">
        <f>IF(IFERROR(FIND(BF$1,Proyectos[[#This Row],[Región (es)]]),0)&gt;0,1,"0")</f>
        <v>0</v>
      </c>
      <c r="BG40" s="29" t="str">
        <f>IF(IFERROR(FIND(BG$1,Proyectos[[#This Row],[Región (es)]]),0)&gt;0,1,"0")</f>
        <v>0</v>
      </c>
      <c r="BH40" s="29" t="str">
        <f>IF(IFERROR(FIND(BH$1,Proyectos[[#This Row],[Región (es)]]),0)&gt;0,1,"0")</f>
        <v>0</v>
      </c>
      <c r="BI40" s="29" t="str">
        <f>IF(IFERROR(FIND(BI$1,Proyectos[[#This Row],[Región (es)]]),0)&gt;0,1,"0")</f>
        <v>0</v>
      </c>
      <c r="BJ40" s="29" t="str">
        <f>IF(IFERROR(FIND(BJ$1,Proyectos[[#This Row],[Región (es)]]),0)&gt;0,1,"0")</f>
        <v>0</v>
      </c>
    </row>
    <row r="41" spans="1:63" hidden="1" x14ac:dyDescent="0.25">
      <c r="A41" s="12">
        <f>IF(Proyectos[[#This Row],[Estado]]="Aprobado",ROW(),"0")</f>
        <v>41</v>
      </c>
      <c r="B41" s="13">
        <v>1737</v>
      </c>
      <c r="C41" s="24">
        <v>126</v>
      </c>
      <c r="D41" s="15" t="s">
        <v>1024</v>
      </c>
      <c r="E41" s="14">
        <v>43437</v>
      </c>
      <c r="F41" s="14">
        <v>43437</v>
      </c>
      <c r="G41" s="15"/>
      <c r="H41" s="14">
        <v>43437</v>
      </c>
      <c r="I41" s="14"/>
      <c r="J41" s="14">
        <v>43437</v>
      </c>
      <c r="K41" s="13" t="s">
        <v>1025</v>
      </c>
      <c r="L41" s="13" t="s">
        <v>1026</v>
      </c>
      <c r="M41" s="13">
        <v>1737</v>
      </c>
      <c r="N41" s="16" t="s">
        <v>974</v>
      </c>
      <c r="O41" s="16"/>
      <c r="P41" s="16" t="s">
        <v>950</v>
      </c>
      <c r="Q41" s="16"/>
      <c r="R41" s="13">
        <v>26</v>
      </c>
      <c r="T41" s="13" t="s">
        <v>951</v>
      </c>
      <c r="U41" s="13">
        <v>48</v>
      </c>
      <c r="V41" s="13">
        <f>Proyectos[[#This Row],[Duración Inicial en Meses]]+IFERROR(VLOOKUP(Proyectos[[#This Row],[Folio Proyecto]],'[1]Solicitudes Especiales'!O:P,2,FALSE),0)</f>
        <v>54</v>
      </c>
      <c r="W41" s="12">
        <v>96</v>
      </c>
      <c r="X41" s="16" t="s">
        <v>135</v>
      </c>
      <c r="Y41" s="16" t="s">
        <v>952</v>
      </c>
      <c r="Z41" s="25">
        <v>376227000</v>
      </c>
      <c r="AA41" s="25"/>
      <c r="AB41" s="25">
        <f>Proyectos[[#This Row],[Monto de Donación (Solicitado)]]+Proyectos[[#This Row],[Aporte Propio]]</f>
        <v>376227000</v>
      </c>
      <c r="AC41" s="25">
        <f>Proyectos[[#This Row],[Monto de Donación (Solicitado)]]+IFERROR(VLOOKUP(Proyectos[[#This Row],[Folio Proyecto]],'[1]Solicitudes Especiales'!R:S,2,FALSE),0)</f>
        <v>433168818</v>
      </c>
      <c r="AD41" s="26">
        <v>43461</v>
      </c>
      <c r="AE41" s="19"/>
      <c r="AF4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1" s="25" t="str">
        <f>IFERROR(VLOOKUP(Proyectos[[#This Row],[Folio Proyecto]],[1]!Reporte_Ley_N°21.015[[FOLIO PROYECTO]:[PERMANENCIA EN EL PUESTO DE TRABAJO LUEGO DE 9 MESES]],6,FALSE),"Sin Información")</f>
        <v>Sin Información</v>
      </c>
      <c r="AJ41" s="27" t="str">
        <f>IF(OR(Proyectos[[#This Row],[Fecha de Incio]]="Sin Información",Proyectos[[#This Row],[Fecha de Incio]]=""),"Sin Información",EDATE(Proyectos[[#This Row],[Fecha de Incio]],Proyectos[[#This Row],[Duración Aprobada]]))</f>
        <v>Sin Información</v>
      </c>
      <c r="AK41" s="27" t="str">
        <f ca="1">IF(Proyectos[[#This Row],[Fecha de Término]]="Sin Información","Sin Información",IF(Proyectos[[#This Row],[Fecha de Término]]&gt;TODAY(),"En Ejecución",IF(Proyectos[[#This Row],[Fecha de Término]]&lt;TODAY(),"Finalizado","FALSO")))</f>
        <v>Sin Información</v>
      </c>
      <c r="AL41" s="27" t="s">
        <v>976</v>
      </c>
      <c r="AN41" s="30" t="s">
        <v>984</v>
      </c>
      <c r="AO41" s="30">
        <v>45200</v>
      </c>
      <c r="AP41" s="30" t="s">
        <v>978</v>
      </c>
      <c r="AQ41" s="30" t="s">
        <v>1027</v>
      </c>
      <c r="AS41" s="13" t="str" cm="1">
        <f t="array" ref="AS41">IF(Proyectos[[#This Row],[Evaluado]]="SI",_xlfn.TEXTJOIN(" 
",TRUE,_xlfn._xlws.FILTER([1]!Interacciones[Fecha],([1]!Interacciones[Folio Proyecto]=Proyectos[[#This Row],[Folio Proyecto]])*([1]!Interacciones[Tipo]=[1]Categoría!$G$2),"Sin Observaciones")),"Sin Evaluación")</f>
        <v>Sin Evaluación</v>
      </c>
      <c r="AT41" s="13" t="str" cm="1">
        <f t="array" ref="AT41">IF(Proyectos[[#This Row],[Evaluado]]="SI",_xlfn.TEXTJOIN(" 
",TRUE,_xlfn._xlws.FILTER([1]!Interacciones[Fecha],([1]!Interacciones[Folio Proyecto]=Proyectos[[#This Row],[Folio Proyecto]])*([1]!Interacciones[Tipo]=[1]Categoría!$G$3),"Sin Corrección")),"Sin Evaluación")</f>
        <v>Sin Evaluación</v>
      </c>
      <c r="AU41" s="29" t="str">
        <f>IF(IFERROR(FIND(AU$1,Proyectos[[#This Row],[Región (es)]]),0)&gt;0,1,"0")</f>
        <v>0</v>
      </c>
      <c r="AV41" s="29" t="str">
        <f>IF(IFERROR(FIND(AV$1,Proyectos[[#This Row],[Región (es)]]),0)&gt;0,1,"0")</f>
        <v>0</v>
      </c>
      <c r="AW41" s="29" t="str">
        <f>IF(IFERROR(FIND(AW$1,Proyectos[[#This Row],[Región (es)]]),0)&gt;0,1,"0")</f>
        <v>0</v>
      </c>
      <c r="AX41" s="29" t="str">
        <f>IF(IFERROR(FIND(AX$1,Proyectos[[#This Row],[Región (es)]]),0)&gt;0,1,"0")</f>
        <v>0</v>
      </c>
      <c r="AY41" s="29" t="str">
        <f>IF(IFERROR(FIND(AY$1,Proyectos[[#This Row],[Región (es)]]),0)&gt;0,1,"0")</f>
        <v>0</v>
      </c>
      <c r="AZ41" s="29" t="str">
        <f>IF(IFERROR(FIND(AZ$1,Proyectos[[#This Row],[Región (es)]]),0)&gt;0,1,"0")</f>
        <v>0</v>
      </c>
      <c r="BA41" s="29">
        <f>IF(IFERROR(FIND(BA$1,Proyectos[[#This Row],[Región (es)]]),0)&gt;0,1,"0")</f>
        <v>1</v>
      </c>
      <c r="BB41" s="29" t="str">
        <f>IF(IFERROR(FIND(BB$1,Proyectos[[#This Row],[Región (es)]]),0)&gt;0,1,"0")</f>
        <v>0</v>
      </c>
      <c r="BC41" s="29" t="str">
        <f>IF(IFERROR(FIND(BC$1,Proyectos[[#This Row],[Región (es)]]),0)&gt;0,1,"0")</f>
        <v>0</v>
      </c>
      <c r="BD41" s="29" t="str">
        <f>IF(IFERROR(FIND(BD$1,Proyectos[[#This Row],[Región (es)]]),0)&gt;0,1,"0")</f>
        <v>0</v>
      </c>
      <c r="BE41" s="29" t="str">
        <f>IF(IFERROR(FIND(BE$1,Proyectos[[#This Row],[Región (es)]]),0)&gt;0,1,"0")</f>
        <v>0</v>
      </c>
      <c r="BF41" s="29" t="str">
        <f>IF(IFERROR(FIND(BF$1,Proyectos[[#This Row],[Región (es)]]),0)&gt;0,1,"0")</f>
        <v>0</v>
      </c>
      <c r="BG41" s="29" t="str">
        <f>IF(IFERROR(FIND(BG$1,Proyectos[[#This Row],[Región (es)]]),0)&gt;0,1,"0")</f>
        <v>0</v>
      </c>
      <c r="BH41" s="29" t="str">
        <f>IF(IFERROR(FIND(BH$1,Proyectos[[#This Row],[Región (es)]]),0)&gt;0,1,"0")</f>
        <v>0</v>
      </c>
      <c r="BI41" s="29" t="str">
        <f>IF(IFERROR(FIND(BI$1,Proyectos[[#This Row],[Región (es)]]),0)&gt;0,1,"0")</f>
        <v>0</v>
      </c>
      <c r="BJ41" s="29" t="str">
        <f>IF(IFERROR(FIND(BJ$1,Proyectos[[#This Row],[Región (es)]]),0)&gt;0,1,"0")</f>
        <v>0</v>
      </c>
    </row>
    <row r="42" spans="1:63" hidden="1" x14ac:dyDescent="0.25">
      <c r="A42" s="12">
        <f>IF(Proyectos[[#This Row],[Estado]]="Aprobado",ROW(),"0")</f>
        <v>42</v>
      </c>
      <c r="B42" s="13">
        <v>1853</v>
      </c>
      <c r="C42" s="24">
        <v>1</v>
      </c>
      <c r="D42" s="15" t="s">
        <v>963</v>
      </c>
      <c r="E42" s="14">
        <v>43437</v>
      </c>
      <c r="F42" s="14">
        <v>43437</v>
      </c>
      <c r="G42" s="15"/>
      <c r="H42" s="14">
        <v>43437</v>
      </c>
      <c r="I42" s="14"/>
      <c r="J42" s="14">
        <v>43437</v>
      </c>
      <c r="K42" s="13" t="s">
        <v>964</v>
      </c>
      <c r="L42" s="13" t="s">
        <v>1028</v>
      </c>
      <c r="M42" s="13">
        <v>1853</v>
      </c>
      <c r="N42" s="16" t="s">
        <v>974</v>
      </c>
      <c r="O42" s="16"/>
      <c r="P42" s="16" t="s">
        <v>950</v>
      </c>
      <c r="Q42" s="16"/>
      <c r="T42" s="13" t="s">
        <v>951</v>
      </c>
      <c r="U42" s="13">
        <v>16</v>
      </c>
      <c r="V42" s="13">
        <f>Proyectos[[#This Row],[Duración Inicial en Meses]]+IFERROR(VLOOKUP(Proyectos[[#This Row],[Folio Proyecto]],'[1]Solicitudes Especiales'!O:P,2,FALSE),0)</f>
        <v>60</v>
      </c>
      <c r="W42" s="12">
        <v>1000</v>
      </c>
      <c r="X42" s="16" t="s">
        <v>135</v>
      </c>
      <c r="Y42" s="16" t="s">
        <v>952</v>
      </c>
      <c r="Z42" s="25">
        <v>3247385004</v>
      </c>
      <c r="AA42" s="25"/>
      <c r="AB42" s="25">
        <f>Proyectos[[#This Row],[Monto de Donación (Solicitado)]]+Proyectos[[#This Row],[Aporte Propio]]</f>
        <v>3247385004</v>
      </c>
      <c r="AC42" s="25">
        <f>Proyectos[[#This Row],[Monto de Donación (Solicitado)]]+IFERROR(VLOOKUP(Proyectos[[#This Row],[Folio Proyecto]],'[1]Solicitudes Especiales'!R:S,2,FALSE),0)</f>
        <v>3795914037</v>
      </c>
      <c r="AD42" s="31">
        <v>43462</v>
      </c>
      <c r="AE42" s="19"/>
      <c r="AF4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2" s="25" t="str">
        <f>IFERROR(VLOOKUP(Proyectos[[#This Row],[Folio Proyecto]],[1]!Reporte_Ley_N°21.015[[FOLIO PROYECTO]:[PERMANENCIA EN EL PUESTO DE TRABAJO LUEGO DE 9 MESES]],6,FALSE),"Sin Información")</f>
        <v>Sin Información</v>
      </c>
      <c r="AJ42" s="27" t="str">
        <f>IF(OR(Proyectos[[#This Row],[Fecha de Incio]]="Sin Información",Proyectos[[#This Row],[Fecha de Incio]]=""),"Sin Información",EDATE(Proyectos[[#This Row],[Fecha de Incio]],Proyectos[[#This Row],[Duración Aprobada]]))</f>
        <v>Sin Información</v>
      </c>
      <c r="AK42" s="27" t="str">
        <f ca="1">IF(Proyectos[[#This Row],[Fecha de Término]]="Sin Información","Sin Información",IF(Proyectos[[#This Row],[Fecha de Término]]&gt;TODAY(),"En Ejecución",IF(Proyectos[[#This Row],[Fecha de Término]]&lt;TODAY(),"Finalizado","FALSO")))</f>
        <v>Sin Información</v>
      </c>
      <c r="AL42" s="27" t="s">
        <v>976</v>
      </c>
      <c r="AN42" s="33" t="s">
        <v>1001</v>
      </c>
      <c r="AO42" s="33" t="s">
        <v>1002</v>
      </c>
      <c r="AP42" s="33" t="s">
        <v>1002</v>
      </c>
      <c r="AQ42" s="33" t="s">
        <v>1029</v>
      </c>
      <c r="AS42" s="13" t="str" cm="1">
        <f t="array" ref="AS42">IF(Proyectos[[#This Row],[Evaluado]]="SI",_xlfn.TEXTJOIN(" 
",TRUE,_xlfn._xlws.FILTER([1]!Interacciones[Fecha],([1]!Interacciones[Folio Proyecto]=Proyectos[[#This Row],[Folio Proyecto]])*([1]!Interacciones[Tipo]=[1]Categoría!$G$2),"Sin Observaciones")),"Sin Evaluación")</f>
        <v>Sin Evaluación</v>
      </c>
      <c r="AT42" s="13" t="str" cm="1">
        <f t="array" ref="AT42">IF(Proyectos[[#This Row],[Evaluado]]="SI",_xlfn.TEXTJOIN(" 
",TRUE,_xlfn._xlws.FILTER([1]!Interacciones[Fecha],([1]!Interacciones[Folio Proyecto]=Proyectos[[#This Row],[Folio Proyecto]])*([1]!Interacciones[Tipo]=[1]Categoría!$G$3),"Sin Corrección")),"Sin Evaluación")</f>
        <v>Sin Evaluación</v>
      </c>
      <c r="AU42" s="29" t="str">
        <f>IF(IFERROR(FIND(AU$1,Proyectos[[#This Row],[Región (es)]]),0)&gt;0,1,"0")</f>
        <v>0</v>
      </c>
      <c r="AV42" s="29" t="str">
        <f>IF(IFERROR(FIND(AV$1,Proyectos[[#This Row],[Región (es)]]),0)&gt;0,1,"0")</f>
        <v>0</v>
      </c>
      <c r="AW42" s="29" t="str">
        <f>IF(IFERROR(FIND(AW$1,Proyectos[[#This Row],[Región (es)]]),0)&gt;0,1,"0")</f>
        <v>0</v>
      </c>
      <c r="AX42" s="29" t="str">
        <f>IF(IFERROR(FIND(AX$1,Proyectos[[#This Row],[Región (es)]]),0)&gt;0,1,"0")</f>
        <v>0</v>
      </c>
      <c r="AY42" s="29" t="str">
        <f>IF(IFERROR(FIND(AY$1,Proyectos[[#This Row],[Región (es)]]),0)&gt;0,1,"0")</f>
        <v>0</v>
      </c>
      <c r="AZ42" s="29" t="str">
        <f>IF(IFERROR(FIND(AZ$1,Proyectos[[#This Row],[Región (es)]]),0)&gt;0,1,"0")</f>
        <v>0</v>
      </c>
      <c r="BA42" s="29">
        <f>IF(IFERROR(FIND(BA$1,Proyectos[[#This Row],[Región (es)]]),0)&gt;0,1,"0")</f>
        <v>1</v>
      </c>
      <c r="BB42" s="29" t="str">
        <f>IF(IFERROR(FIND(BB$1,Proyectos[[#This Row],[Región (es)]]),0)&gt;0,1,"0")</f>
        <v>0</v>
      </c>
      <c r="BC42" s="29" t="str">
        <f>IF(IFERROR(FIND(BC$1,Proyectos[[#This Row],[Región (es)]]),0)&gt;0,1,"0")</f>
        <v>0</v>
      </c>
      <c r="BD42" s="29" t="str">
        <f>IF(IFERROR(FIND(BD$1,Proyectos[[#This Row],[Región (es)]]),0)&gt;0,1,"0")</f>
        <v>0</v>
      </c>
      <c r="BE42" s="29" t="str">
        <f>IF(IFERROR(FIND(BE$1,Proyectos[[#This Row],[Región (es)]]),0)&gt;0,1,"0")</f>
        <v>0</v>
      </c>
      <c r="BF42" s="29" t="str">
        <f>IF(IFERROR(FIND(BF$1,Proyectos[[#This Row],[Región (es)]]),0)&gt;0,1,"0")</f>
        <v>0</v>
      </c>
      <c r="BG42" s="29" t="str">
        <f>IF(IFERROR(FIND(BG$1,Proyectos[[#This Row],[Región (es)]]),0)&gt;0,1,"0")</f>
        <v>0</v>
      </c>
      <c r="BH42" s="29" t="str">
        <f>IF(IFERROR(FIND(BH$1,Proyectos[[#This Row],[Región (es)]]),0)&gt;0,1,"0")</f>
        <v>0</v>
      </c>
      <c r="BI42" s="29" t="str">
        <f>IF(IFERROR(FIND(BI$1,Proyectos[[#This Row],[Región (es)]]),0)&gt;0,1,"0")</f>
        <v>0</v>
      </c>
      <c r="BJ42" s="29" t="str">
        <f>IF(IFERROR(FIND(BJ$1,Proyectos[[#This Row],[Región (es)]]),0)&gt;0,1,"0")</f>
        <v>0</v>
      </c>
    </row>
    <row r="43" spans="1:63" hidden="1" x14ac:dyDescent="0.25">
      <c r="A43" s="12">
        <f>IF(Proyectos[[#This Row],[Estado]]="Aprobado",ROW(),"0")</f>
        <v>43</v>
      </c>
      <c r="B43" s="13">
        <v>1925</v>
      </c>
      <c r="C43" s="24">
        <v>828</v>
      </c>
      <c r="D43" s="15" t="s">
        <v>971</v>
      </c>
      <c r="E43" s="14">
        <v>43452</v>
      </c>
      <c r="F43" s="14">
        <v>43452</v>
      </c>
      <c r="G43" s="15"/>
      <c r="H43" s="14">
        <v>43452</v>
      </c>
      <c r="I43" s="14"/>
      <c r="J43" s="14">
        <v>43452</v>
      </c>
      <c r="K43" s="13" t="s">
        <v>1030</v>
      </c>
      <c r="L43" s="13" t="s">
        <v>1031</v>
      </c>
      <c r="M43" s="13">
        <v>1925</v>
      </c>
      <c r="N43" s="16" t="s">
        <v>974</v>
      </c>
      <c r="O43" s="16"/>
      <c r="P43" s="16" t="s">
        <v>950</v>
      </c>
      <c r="Q43" s="16"/>
      <c r="R43" s="13">
        <v>15</v>
      </c>
      <c r="T43" s="13" t="s">
        <v>951</v>
      </c>
      <c r="U43" s="13">
        <v>24</v>
      </c>
      <c r="V43" s="13">
        <f>Proyectos[[#This Row],[Duración Inicial en Meses]]+IFERROR(VLOOKUP(Proyectos[[#This Row],[Folio Proyecto]],'[1]Solicitudes Especiales'!O:P,2,FALSE),0)</f>
        <v>24</v>
      </c>
      <c r="W43" s="12">
        <v>20</v>
      </c>
      <c r="X43" s="16" t="s">
        <v>1032</v>
      </c>
      <c r="Y43" s="16" t="s">
        <v>952</v>
      </c>
      <c r="Z43" s="25">
        <v>148550000</v>
      </c>
      <c r="AA43" s="25"/>
      <c r="AB43" s="25">
        <f>Proyectos[[#This Row],[Monto de Donación (Solicitado)]]+Proyectos[[#This Row],[Aporte Propio]]</f>
        <v>148550000</v>
      </c>
      <c r="AC43" s="25">
        <f>Proyectos[[#This Row],[Monto de Donación (Solicitado)]]+IFERROR(VLOOKUP(Proyectos[[#This Row],[Folio Proyecto]],'[1]Solicitudes Especiales'!R:S,2,FALSE),0)</f>
        <v>162550000</v>
      </c>
      <c r="AD43" s="26">
        <v>43467</v>
      </c>
      <c r="AE43" s="19"/>
      <c r="AF4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3" s="25" t="str">
        <f>IFERROR(VLOOKUP(Proyectos[[#This Row],[Folio Proyecto]],[1]!Reporte_Ley_N°21.015[[FOLIO PROYECTO]:[PERMANENCIA EN EL PUESTO DE TRABAJO LUEGO DE 9 MESES]],6,FALSE),"Sin Información")</f>
        <v>Sin Información</v>
      </c>
      <c r="AJ43" s="27" t="str">
        <f>IF(OR(Proyectos[[#This Row],[Fecha de Incio]]="Sin Información",Proyectos[[#This Row],[Fecha de Incio]]=""),"Sin Información",EDATE(Proyectos[[#This Row],[Fecha de Incio]],Proyectos[[#This Row],[Duración Aprobada]]))</f>
        <v>Sin Información</v>
      </c>
      <c r="AK43" s="27" t="str">
        <f ca="1">IF(Proyectos[[#This Row],[Fecha de Término]]="Sin Información","Sin Información",IF(Proyectos[[#This Row],[Fecha de Término]]&gt;TODAY(),"En Ejecución",IF(Proyectos[[#This Row],[Fecha de Término]]&lt;TODAY(),"Finalizado","FALSO")))</f>
        <v>Sin Información</v>
      </c>
      <c r="AL43" s="27" t="s">
        <v>976</v>
      </c>
      <c r="AN43" s="32" t="s">
        <v>977</v>
      </c>
      <c r="AO43" s="32">
        <v>44197</v>
      </c>
      <c r="AP43" s="32" t="s">
        <v>978</v>
      </c>
      <c r="AQ43" s="32" t="s">
        <v>1033</v>
      </c>
      <c r="AS43" s="13" t="str" cm="1">
        <f t="array" ref="AS43">IF(Proyectos[[#This Row],[Evaluado]]="SI",_xlfn.TEXTJOIN(" 
",TRUE,_xlfn._xlws.FILTER([1]!Interacciones[Fecha],([1]!Interacciones[Folio Proyecto]=Proyectos[[#This Row],[Folio Proyecto]])*([1]!Interacciones[Tipo]=[1]Categoría!$G$2),"Sin Observaciones")),"Sin Evaluación")</f>
        <v>Sin Evaluación</v>
      </c>
      <c r="AT43" s="13" t="str" cm="1">
        <f t="array" ref="AT43">IF(Proyectos[[#This Row],[Evaluado]]="SI",_xlfn.TEXTJOIN(" 
",TRUE,_xlfn._xlws.FILTER([1]!Interacciones[Fecha],([1]!Interacciones[Folio Proyecto]=Proyectos[[#This Row],[Folio Proyecto]])*([1]!Interacciones[Tipo]=[1]Categoría!$G$3),"Sin Corrección")),"Sin Evaluación")</f>
        <v>Sin Evaluación</v>
      </c>
      <c r="AU43" s="29" t="str">
        <f>IF(IFERROR(FIND(AU$1,Proyectos[[#This Row],[Región (es)]]),0)&gt;0,1,"0")</f>
        <v>0</v>
      </c>
      <c r="AV43" s="29" t="str">
        <f>IF(IFERROR(FIND(AV$1,Proyectos[[#This Row],[Región (es)]]),0)&gt;0,1,"0")</f>
        <v>0</v>
      </c>
      <c r="AW43" s="29" t="str">
        <f>IF(IFERROR(FIND(AW$1,Proyectos[[#This Row],[Región (es)]]),0)&gt;0,1,"0")</f>
        <v>0</v>
      </c>
      <c r="AX43" s="29" t="str">
        <f>IF(IFERROR(FIND(AX$1,Proyectos[[#This Row],[Región (es)]]),0)&gt;0,1,"0")</f>
        <v>0</v>
      </c>
      <c r="AY43" s="29" t="str">
        <f>IF(IFERROR(FIND(AY$1,Proyectos[[#This Row],[Región (es)]]),0)&gt;0,1,"0")</f>
        <v>0</v>
      </c>
      <c r="AZ43" s="29">
        <f>IF(IFERROR(FIND(AZ$1,Proyectos[[#This Row],[Región (es)]]),0)&gt;0,1,"0")</f>
        <v>1</v>
      </c>
      <c r="BA43" s="29" t="str">
        <f>IF(IFERROR(FIND(BA$1,Proyectos[[#This Row],[Región (es)]]),0)&gt;0,1,"0")</f>
        <v>0</v>
      </c>
      <c r="BB43" s="29" t="str">
        <f>IF(IFERROR(FIND(BB$1,Proyectos[[#This Row],[Región (es)]]),0)&gt;0,1,"0")</f>
        <v>0</v>
      </c>
      <c r="BC43" s="29" t="str">
        <f>IF(IFERROR(FIND(BC$1,Proyectos[[#This Row],[Región (es)]]),0)&gt;0,1,"0")</f>
        <v>0</v>
      </c>
      <c r="BD43" s="29" t="str">
        <f>IF(IFERROR(FIND(BD$1,Proyectos[[#This Row],[Región (es)]]),0)&gt;0,1,"0")</f>
        <v>0</v>
      </c>
      <c r="BE43" s="29" t="str">
        <f>IF(IFERROR(FIND(BE$1,Proyectos[[#This Row],[Región (es)]]),0)&gt;0,1,"0")</f>
        <v>0</v>
      </c>
      <c r="BF43" s="29" t="str">
        <f>IF(IFERROR(FIND(BF$1,Proyectos[[#This Row],[Región (es)]]),0)&gt;0,1,"0")</f>
        <v>0</v>
      </c>
      <c r="BG43" s="29" t="str">
        <f>IF(IFERROR(FIND(BG$1,Proyectos[[#This Row],[Región (es)]]),0)&gt;0,1,"0")</f>
        <v>0</v>
      </c>
      <c r="BH43" s="29" t="str">
        <f>IF(IFERROR(FIND(BH$1,Proyectos[[#This Row],[Región (es)]]),0)&gt;0,1,"0")</f>
        <v>0</v>
      </c>
      <c r="BI43" s="29" t="str">
        <f>IF(IFERROR(FIND(BI$1,Proyectos[[#This Row],[Región (es)]]),0)&gt;0,1,"0")</f>
        <v>0</v>
      </c>
      <c r="BJ43" s="29" t="str">
        <f>IF(IFERROR(FIND(BJ$1,Proyectos[[#This Row],[Región (es)]]),0)&gt;0,1,"0")</f>
        <v>0</v>
      </c>
      <c r="BK43" s="13" t="s">
        <v>980</v>
      </c>
    </row>
    <row r="44" spans="1:63" hidden="1" x14ac:dyDescent="0.25">
      <c r="A44" s="12">
        <f>IF(Proyectos[[#This Row],[Estado]]="Aprobado",ROW(),"0")</f>
        <v>44</v>
      </c>
      <c r="B44" s="13">
        <v>1929</v>
      </c>
      <c r="C44" s="24">
        <v>828</v>
      </c>
      <c r="D44" s="15" t="s">
        <v>971</v>
      </c>
      <c r="E44" s="14">
        <v>43460</v>
      </c>
      <c r="F44" s="14">
        <v>43460</v>
      </c>
      <c r="G44" s="15"/>
      <c r="H44" s="14">
        <v>43460</v>
      </c>
      <c r="I44" s="14"/>
      <c r="J44" s="14">
        <v>43460</v>
      </c>
      <c r="K44" s="13" t="s">
        <v>1043</v>
      </c>
      <c r="L44" s="13" t="s">
        <v>1044</v>
      </c>
      <c r="M44" s="13">
        <v>1929</v>
      </c>
      <c r="N44" s="16" t="s">
        <v>974</v>
      </c>
      <c r="O44" s="16"/>
      <c r="P44" s="16" t="s">
        <v>950</v>
      </c>
      <c r="Q44" s="16"/>
      <c r="R44" s="13">
        <v>20</v>
      </c>
      <c r="T44" s="13" t="s">
        <v>951</v>
      </c>
      <c r="U44" s="13">
        <v>18</v>
      </c>
      <c r="V44" s="13">
        <f>Proyectos[[#This Row],[Duración Inicial en Meses]]+IFERROR(VLOOKUP(Proyectos[[#This Row],[Folio Proyecto]],'[1]Solicitudes Especiales'!O:P,2,FALSE),0)</f>
        <v>18</v>
      </c>
      <c r="W44" s="12">
        <v>25</v>
      </c>
      <c r="X44" s="16" t="s">
        <v>1045</v>
      </c>
      <c r="Y44" s="16" t="s">
        <v>952</v>
      </c>
      <c r="Z44" s="25">
        <v>199587500</v>
      </c>
      <c r="AA44" s="25"/>
      <c r="AB44" s="25">
        <f>Proyectos[[#This Row],[Monto de Donación (Solicitado)]]+Proyectos[[#This Row],[Aporte Propio]]</f>
        <v>199587500</v>
      </c>
      <c r="AC44" s="25">
        <f>Proyectos[[#This Row],[Monto de Donación (Solicitado)]]+IFERROR(VLOOKUP(Proyectos[[#This Row],[Folio Proyecto]],'[1]Solicitudes Especiales'!R:S,2,FALSE),0)</f>
        <v>213587500</v>
      </c>
      <c r="AD44" s="26">
        <v>43467</v>
      </c>
      <c r="AE44" s="19"/>
      <c r="AF4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4" s="25" t="str">
        <f>IFERROR(VLOOKUP(Proyectos[[#This Row],[Folio Proyecto]],[1]!Reporte_Ley_N°21.015[[FOLIO PROYECTO]:[PERMANENCIA EN EL PUESTO DE TRABAJO LUEGO DE 9 MESES]],6,FALSE),"Sin Información")</f>
        <v>Sin Información</v>
      </c>
      <c r="AJ44" s="27" t="str">
        <f>IF(OR(Proyectos[[#This Row],[Fecha de Incio]]="Sin Información",Proyectos[[#This Row],[Fecha de Incio]]=""),"Sin Información",EDATE(Proyectos[[#This Row],[Fecha de Incio]],Proyectos[[#This Row],[Duración Aprobada]]))</f>
        <v>Sin Información</v>
      </c>
      <c r="AK44" s="27" t="str">
        <f ca="1">IF(Proyectos[[#This Row],[Fecha de Término]]="Sin Información","Sin Información",IF(Proyectos[[#This Row],[Fecha de Término]]&gt;TODAY(),"En Ejecución",IF(Proyectos[[#This Row],[Fecha de Término]]&lt;TODAY(),"Finalizado","FALSO")))</f>
        <v>Sin Información</v>
      </c>
      <c r="AL44" s="27" t="s">
        <v>976</v>
      </c>
      <c r="AN44" s="32" t="s">
        <v>977</v>
      </c>
      <c r="AO44" s="32">
        <v>44013</v>
      </c>
      <c r="AP44" s="32" t="s">
        <v>978</v>
      </c>
      <c r="AQ44" s="32" t="s">
        <v>1046</v>
      </c>
      <c r="AS44" s="13" t="str" cm="1">
        <f t="array" ref="AS44">IF(Proyectos[[#This Row],[Evaluado]]="SI",_xlfn.TEXTJOIN(" 
",TRUE,_xlfn._xlws.FILTER([1]!Interacciones[Fecha],([1]!Interacciones[Folio Proyecto]=Proyectos[[#This Row],[Folio Proyecto]])*([1]!Interacciones[Tipo]=[1]Categoría!$G$2),"Sin Observaciones")),"Sin Evaluación")</f>
        <v>Sin Evaluación</v>
      </c>
      <c r="AT44" s="13" t="str" cm="1">
        <f t="array" ref="AT44">IF(Proyectos[[#This Row],[Evaluado]]="SI",_xlfn.TEXTJOIN(" 
",TRUE,_xlfn._xlws.FILTER([1]!Interacciones[Fecha],([1]!Interacciones[Folio Proyecto]=Proyectos[[#This Row],[Folio Proyecto]])*([1]!Interacciones[Tipo]=[1]Categoría!$G$3),"Sin Corrección")),"Sin Evaluación")</f>
        <v>Sin Evaluación</v>
      </c>
      <c r="AU44" s="29" t="str">
        <f>IF(IFERROR(FIND(AU$1,Proyectos[[#This Row],[Región (es)]]),0)&gt;0,1,"0")</f>
        <v>0</v>
      </c>
      <c r="AV44" s="29" t="str">
        <f>IF(IFERROR(FIND(AV$1,Proyectos[[#This Row],[Región (es)]]),0)&gt;0,1,"0")</f>
        <v>0</v>
      </c>
      <c r="AW44" s="29" t="str">
        <f>IF(IFERROR(FIND(AW$1,Proyectos[[#This Row],[Región (es)]]),0)&gt;0,1,"0")</f>
        <v>0</v>
      </c>
      <c r="AX44" s="29" t="str">
        <f>IF(IFERROR(FIND(AX$1,Proyectos[[#This Row],[Región (es)]]),0)&gt;0,1,"0")</f>
        <v>0</v>
      </c>
      <c r="AY44" s="29" t="str">
        <f>IF(IFERROR(FIND(AY$1,Proyectos[[#This Row],[Región (es)]]),0)&gt;0,1,"0")</f>
        <v>0</v>
      </c>
      <c r="AZ44" s="29">
        <f>IF(IFERROR(FIND(AZ$1,Proyectos[[#This Row],[Región (es)]]),0)&gt;0,1,"0")</f>
        <v>1</v>
      </c>
      <c r="BA44" s="29">
        <f>IF(IFERROR(FIND(BA$1,Proyectos[[#This Row],[Región (es)]]),0)&gt;0,1,"0")</f>
        <v>1</v>
      </c>
      <c r="BB44" s="29" t="str">
        <f>IF(IFERROR(FIND(BB$1,Proyectos[[#This Row],[Región (es)]]),0)&gt;0,1,"0")</f>
        <v>0</v>
      </c>
      <c r="BC44" s="29" t="str">
        <f>IF(IFERROR(FIND(BC$1,Proyectos[[#This Row],[Región (es)]]),0)&gt;0,1,"0")</f>
        <v>0</v>
      </c>
      <c r="BD44" s="29" t="str">
        <f>IF(IFERROR(FIND(BD$1,Proyectos[[#This Row],[Región (es)]]),0)&gt;0,1,"0")</f>
        <v>0</v>
      </c>
      <c r="BE44" s="29" t="str">
        <f>IF(IFERROR(FIND(BE$1,Proyectos[[#This Row],[Región (es)]]),0)&gt;0,1,"0")</f>
        <v>0</v>
      </c>
      <c r="BF44" s="29" t="str">
        <f>IF(IFERROR(FIND(BF$1,Proyectos[[#This Row],[Región (es)]]),0)&gt;0,1,"0")</f>
        <v>0</v>
      </c>
      <c r="BG44" s="29" t="str">
        <f>IF(IFERROR(FIND(BG$1,Proyectos[[#This Row],[Región (es)]]),0)&gt;0,1,"0")</f>
        <v>0</v>
      </c>
      <c r="BH44" s="29" t="str">
        <f>IF(IFERROR(FIND(BH$1,Proyectos[[#This Row],[Región (es)]]),0)&gt;0,1,"0")</f>
        <v>0</v>
      </c>
      <c r="BI44" s="29" t="str">
        <f>IF(IFERROR(FIND(BI$1,Proyectos[[#This Row],[Región (es)]]),0)&gt;0,1,"0")</f>
        <v>0</v>
      </c>
      <c r="BJ44" s="29" t="str">
        <f>IF(IFERROR(FIND(BJ$1,Proyectos[[#This Row],[Región (es)]]),0)&gt;0,1,"0")</f>
        <v>0</v>
      </c>
      <c r="BK44" s="13" t="s">
        <v>1047</v>
      </c>
    </row>
    <row r="45" spans="1:63" hidden="1" x14ac:dyDescent="0.25">
      <c r="A45" s="12">
        <f>IF(Proyectos[[#This Row],[Estado]]="Aprobado",ROW(),"0")</f>
        <v>45</v>
      </c>
      <c r="B45" s="13">
        <v>1921</v>
      </c>
      <c r="C45" s="24">
        <v>444</v>
      </c>
      <c r="D45" s="15" t="s">
        <v>1048</v>
      </c>
      <c r="E45" s="14">
        <v>43460</v>
      </c>
      <c r="F45" s="14">
        <v>43460</v>
      </c>
      <c r="G45" s="15"/>
      <c r="H45" s="14">
        <v>43460</v>
      </c>
      <c r="I45" s="14"/>
      <c r="J45" s="14">
        <v>43460</v>
      </c>
      <c r="K45" s="13" t="s">
        <v>1049</v>
      </c>
      <c r="L45" s="13" t="s">
        <v>1050</v>
      </c>
      <c r="M45" s="13">
        <v>1921</v>
      </c>
      <c r="N45" s="16" t="s">
        <v>974</v>
      </c>
      <c r="O45" s="16"/>
      <c r="P45" s="16" t="s">
        <v>950</v>
      </c>
      <c r="Q45" s="16"/>
      <c r="R45" s="13">
        <v>36</v>
      </c>
      <c r="T45" s="13" t="s">
        <v>951</v>
      </c>
      <c r="U45" s="13">
        <v>36</v>
      </c>
      <c r="V45" s="13">
        <f>Proyectos[[#This Row],[Duración Inicial en Meses]]+IFERROR(VLOOKUP(Proyectos[[#This Row],[Folio Proyecto]],'[1]Solicitudes Especiales'!O:P,2,FALSE),0)</f>
        <v>46</v>
      </c>
      <c r="W45" s="12">
        <v>20</v>
      </c>
      <c r="X45" s="16" t="s">
        <v>135</v>
      </c>
      <c r="Y45" s="16" t="s">
        <v>952</v>
      </c>
      <c r="Z45" s="25">
        <v>472266000</v>
      </c>
      <c r="AA45" s="25"/>
      <c r="AB45" s="25">
        <f>Proyectos[[#This Row],[Monto de Donación (Solicitado)]]+Proyectos[[#This Row],[Aporte Propio]]</f>
        <v>472266000</v>
      </c>
      <c r="AC45" s="25">
        <f>Proyectos[[#This Row],[Monto de Donación (Solicitado)]]+IFERROR(VLOOKUP(Proyectos[[#This Row],[Folio Proyecto]],'[1]Solicitudes Especiales'!R:S,2,FALSE),0)</f>
        <v>519492600</v>
      </c>
      <c r="AD45" s="26">
        <v>43465</v>
      </c>
      <c r="AE45" s="19"/>
      <c r="AF4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5" s="25" t="str">
        <f>IFERROR(VLOOKUP(Proyectos[[#This Row],[Folio Proyecto]],[1]!Reporte_Ley_N°21.015[[FOLIO PROYECTO]:[PERMANENCIA EN EL PUESTO DE TRABAJO LUEGO DE 9 MESES]],6,FALSE),"Sin Información")</f>
        <v>Sin Información</v>
      </c>
      <c r="AJ45" s="27" t="str">
        <f>IF(OR(Proyectos[[#This Row],[Fecha de Incio]]="Sin Información",Proyectos[[#This Row],[Fecha de Incio]]=""),"Sin Información",EDATE(Proyectos[[#This Row],[Fecha de Incio]],Proyectos[[#This Row],[Duración Aprobada]]))</f>
        <v>Sin Información</v>
      </c>
      <c r="AK45" s="27" t="str">
        <f ca="1">IF(Proyectos[[#This Row],[Fecha de Término]]="Sin Información","Sin Información",IF(Proyectos[[#This Row],[Fecha de Término]]&gt;TODAY(),"En Ejecución",IF(Proyectos[[#This Row],[Fecha de Término]]&lt;TODAY(),"Finalizado","FALSO")))</f>
        <v>Sin Información</v>
      </c>
      <c r="AL45" s="27" t="s">
        <v>976</v>
      </c>
      <c r="AN45" s="32"/>
      <c r="AO45" s="32"/>
      <c r="AP45" s="32"/>
      <c r="AQ45" s="32" t="s">
        <v>1051</v>
      </c>
      <c r="AS45" s="13" t="str" cm="1">
        <f t="array" ref="AS45">IF(Proyectos[[#This Row],[Evaluado]]="SI",_xlfn.TEXTJOIN(" 
",TRUE,_xlfn._xlws.FILTER([1]!Interacciones[Fecha],([1]!Interacciones[Folio Proyecto]=Proyectos[[#This Row],[Folio Proyecto]])*([1]!Interacciones[Tipo]=[1]Categoría!$G$2),"Sin Observaciones")),"Sin Evaluación")</f>
        <v>Sin Evaluación</v>
      </c>
      <c r="AT45" s="13" t="str" cm="1">
        <f t="array" ref="AT45">IF(Proyectos[[#This Row],[Evaluado]]="SI",_xlfn.TEXTJOIN(" 
",TRUE,_xlfn._xlws.FILTER([1]!Interacciones[Fecha],([1]!Interacciones[Folio Proyecto]=Proyectos[[#This Row],[Folio Proyecto]])*([1]!Interacciones[Tipo]=[1]Categoría!$G$3),"Sin Corrección")),"Sin Evaluación")</f>
        <v>Sin Evaluación</v>
      </c>
      <c r="AU45" s="29" t="str">
        <f>IF(IFERROR(FIND(AU$1,Proyectos[[#This Row],[Región (es)]]),0)&gt;0,1,"0")</f>
        <v>0</v>
      </c>
      <c r="AV45" s="29" t="str">
        <f>IF(IFERROR(FIND(AV$1,Proyectos[[#This Row],[Región (es)]]),0)&gt;0,1,"0")</f>
        <v>0</v>
      </c>
      <c r="AW45" s="29" t="str">
        <f>IF(IFERROR(FIND(AW$1,Proyectos[[#This Row],[Región (es)]]),0)&gt;0,1,"0")</f>
        <v>0</v>
      </c>
      <c r="AX45" s="29" t="str">
        <f>IF(IFERROR(FIND(AX$1,Proyectos[[#This Row],[Región (es)]]),0)&gt;0,1,"0")</f>
        <v>0</v>
      </c>
      <c r="AY45" s="29" t="str">
        <f>IF(IFERROR(FIND(AY$1,Proyectos[[#This Row],[Región (es)]]),0)&gt;0,1,"0")</f>
        <v>0</v>
      </c>
      <c r="AZ45" s="29" t="str">
        <f>IF(IFERROR(FIND(AZ$1,Proyectos[[#This Row],[Región (es)]]),0)&gt;0,1,"0")</f>
        <v>0</v>
      </c>
      <c r="BA45" s="29">
        <f>IF(IFERROR(FIND(BA$1,Proyectos[[#This Row],[Región (es)]]),0)&gt;0,1,"0")</f>
        <v>1</v>
      </c>
      <c r="BB45" s="29" t="str">
        <f>IF(IFERROR(FIND(BB$1,Proyectos[[#This Row],[Región (es)]]),0)&gt;0,1,"0")</f>
        <v>0</v>
      </c>
      <c r="BC45" s="29" t="str">
        <f>IF(IFERROR(FIND(BC$1,Proyectos[[#This Row],[Región (es)]]),0)&gt;0,1,"0")</f>
        <v>0</v>
      </c>
      <c r="BD45" s="29" t="str">
        <f>IF(IFERROR(FIND(BD$1,Proyectos[[#This Row],[Región (es)]]),0)&gt;0,1,"0")</f>
        <v>0</v>
      </c>
      <c r="BE45" s="29" t="str">
        <f>IF(IFERROR(FIND(BE$1,Proyectos[[#This Row],[Región (es)]]),0)&gt;0,1,"0")</f>
        <v>0</v>
      </c>
      <c r="BF45" s="29" t="str">
        <f>IF(IFERROR(FIND(BF$1,Proyectos[[#This Row],[Región (es)]]),0)&gt;0,1,"0")</f>
        <v>0</v>
      </c>
      <c r="BG45" s="29" t="str">
        <f>IF(IFERROR(FIND(BG$1,Proyectos[[#This Row],[Región (es)]]),0)&gt;0,1,"0")</f>
        <v>0</v>
      </c>
      <c r="BH45" s="29" t="str">
        <f>IF(IFERROR(FIND(BH$1,Proyectos[[#This Row],[Región (es)]]),0)&gt;0,1,"0")</f>
        <v>0</v>
      </c>
      <c r="BI45" s="29" t="str">
        <f>IF(IFERROR(FIND(BI$1,Proyectos[[#This Row],[Región (es)]]),0)&gt;0,1,"0")</f>
        <v>0</v>
      </c>
      <c r="BJ45" s="29" t="str">
        <f>IF(IFERROR(FIND(BJ$1,Proyectos[[#This Row],[Región (es)]]),0)&gt;0,1,"0")</f>
        <v>0</v>
      </c>
      <c r="BK45" s="13" t="s">
        <v>1047</v>
      </c>
    </row>
    <row r="46" spans="1:63" hidden="1" x14ac:dyDescent="0.25">
      <c r="A46" s="12">
        <f>IF(Proyectos[[#This Row],[Estado]]="Aprobado",ROW(),"0")</f>
        <v>46</v>
      </c>
      <c r="B46" s="13">
        <v>1932</v>
      </c>
      <c r="C46" s="24">
        <v>230</v>
      </c>
      <c r="D46" s="15" t="s">
        <v>1053</v>
      </c>
      <c r="E46" s="14">
        <v>43535</v>
      </c>
      <c r="F46" s="14">
        <v>43535</v>
      </c>
      <c r="G46" s="15"/>
      <c r="H46" s="14">
        <v>43535</v>
      </c>
      <c r="I46" s="14"/>
      <c r="J46" s="14">
        <v>43535</v>
      </c>
      <c r="K46" s="13" t="s">
        <v>1054</v>
      </c>
      <c r="L46" s="13" t="s">
        <v>1055</v>
      </c>
      <c r="M46" s="13">
        <v>1932</v>
      </c>
      <c r="N46" s="16" t="s">
        <v>974</v>
      </c>
      <c r="O46" s="16"/>
      <c r="P46" s="16" t="s">
        <v>950</v>
      </c>
      <c r="Q46" s="16"/>
      <c r="T46" s="13" t="s">
        <v>951</v>
      </c>
      <c r="U46" s="13">
        <v>24</v>
      </c>
      <c r="V46" s="13">
        <f>Proyectos[[#This Row],[Duración Inicial en Meses]]+IFERROR(VLOOKUP(Proyectos[[#This Row],[Folio Proyecto]],'[1]Solicitudes Especiales'!O:P,2,FALSE),0)</f>
        <v>26</v>
      </c>
      <c r="W46" s="12">
        <v>30</v>
      </c>
      <c r="X46" s="16" t="s">
        <v>1056</v>
      </c>
      <c r="Y46" s="16" t="s">
        <v>952</v>
      </c>
      <c r="Z46" s="25">
        <v>148955200</v>
      </c>
      <c r="AA46" s="25"/>
      <c r="AB46" s="25">
        <f>Proyectos[[#This Row],[Monto de Donación (Solicitado)]]+Proyectos[[#This Row],[Aporte Propio]]</f>
        <v>148955200</v>
      </c>
      <c r="AC46" s="25">
        <f>Proyectos[[#This Row],[Monto de Donación (Solicitado)]]+IFERROR(VLOOKUP(Proyectos[[#This Row],[Folio Proyecto]],'[1]Solicitudes Especiales'!R:S,2,FALSE),0)</f>
        <v>158869327</v>
      </c>
      <c r="AD46" s="26">
        <v>43585</v>
      </c>
      <c r="AE46" s="19"/>
      <c r="AF4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6" s="25" t="str">
        <f>IFERROR(VLOOKUP(Proyectos[[#This Row],[Folio Proyecto]],[1]!Reporte_Ley_N°21.015[[FOLIO PROYECTO]:[PERMANENCIA EN EL PUESTO DE TRABAJO LUEGO DE 9 MESES]],6,FALSE),"Sin Información")</f>
        <v>Sin Información</v>
      </c>
      <c r="AJ46" s="27" t="str">
        <f>IF(OR(Proyectos[[#This Row],[Fecha de Incio]]="Sin Información",Proyectos[[#This Row],[Fecha de Incio]]=""),"Sin Información",EDATE(Proyectos[[#This Row],[Fecha de Incio]],Proyectos[[#This Row],[Duración Aprobada]]))</f>
        <v>Sin Información</v>
      </c>
      <c r="AK46" s="27" t="str">
        <f ca="1">IF(Proyectos[[#This Row],[Fecha de Término]]="Sin Información","Sin Información",IF(Proyectos[[#This Row],[Fecha de Término]]&gt;TODAY(),"En Ejecución",IF(Proyectos[[#This Row],[Fecha de Término]]&lt;TODAY(),"Finalizado","FALSO")))</f>
        <v>Sin Información</v>
      </c>
      <c r="AL46" s="27" t="s">
        <v>976</v>
      </c>
      <c r="AN46" s="32" t="s">
        <v>984</v>
      </c>
      <c r="AO46" s="32">
        <v>44378</v>
      </c>
      <c r="AP46" s="32" t="s">
        <v>978</v>
      </c>
      <c r="AQ46" s="32" t="s">
        <v>1057</v>
      </c>
      <c r="AS46" s="13" t="str" cm="1">
        <f t="array" ref="AS46">IF(Proyectos[[#This Row],[Evaluado]]="SI",_xlfn.TEXTJOIN(" 
",TRUE,_xlfn._xlws.FILTER([1]!Interacciones[Fecha],([1]!Interacciones[Folio Proyecto]=Proyectos[[#This Row],[Folio Proyecto]])*([1]!Interacciones[Tipo]=[1]Categoría!$G$2),"Sin Observaciones")),"Sin Evaluación")</f>
        <v>Sin Evaluación</v>
      </c>
      <c r="AT46" s="13" t="str" cm="1">
        <f t="array" ref="AT46">IF(Proyectos[[#This Row],[Evaluado]]="SI",_xlfn.TEXTJOIN(" 
",TRUE,_xlfn._xlws.FILTER([1]!Interacciones[Fecha],([1]!Interacciones[Folio Proyecto]=Proyectos[[#This Row],[Folio Proyecto]])*([1]!Interacciones[Tipo]=[1]Categoría!$G$3),"Sin Corrección")),"Sin Evaluación")</f>
        <v>Sin Evaluación</v>
      </c>
      <c r="AU46" s="29" t="str">
        <f>IF(IFERROR(FIND(AU$1,Proyectos[[#This Row],[Región (es)]]),0)&gt;0,1,"0")</f>
        <v>0</v>
      </c>
      <c r="AV46" s="29" t="str">
        <f>IF(IFERROR(FIND(AV$1,Proyectos[[#This Row],[Región (es)]]),0)&gt;0,1,"0")</f>
        <v>0</v>
      </c>
      <c r="AW46" s="29" t="str">
        <f>IF(IFERROR(FIND(AW$1,Proyectos[[#This Row],[Región (es)]]),0)&gt;0,1,"0")</f>
        <v>0</v>
      </c>
      <c r="AX46" s="29" t="str">
        <f>IF(IFERROR(FIND(AX$1,Proyectos[[#This Row],[Región (es)]]),0)&gt;0,1,"0")</f>
        <v>0</v>
      </c>
      <c r="AY46" s="29" t="str">
        <f>IF(IFERROR(FIND(AY$1,Proyectos[[#This Row],[Región (es)]]),0)&gt;0,1,"0")</f>
        <v>0</v>
      </c>
      <c r="AZ46" s="29">
        <f>IF(IFERROR(FIND(AZ$1,Proyectos[[#This Row],[Región (es)]]),0)&gt;0,1,"0")</f>
        <v>1</v>
      </c>
      <c r="BA46" s="29" t="str">
        <f>IF(IFERROR(FIND(BA$1,Proyectos[[#This Row],[Región (es)]]),0)&gt;0,1,"0")</f>
        <v>0</v>
      </c>
      <c r="BB46" s="29" t="str">
        <f>IF(IFERROR(FIND(BB$1,Proyectos[[#This Row],[Región (es)]]),0)&gt;0,1,"0")</f>
        <v>0</v>
      </c>
      <c r="BC46" s="29" t="str">
        <f>IF(IFERROR(FIND(BC$1,Proyectos[[#This Row],[Región (es)]]),0)&gt;0,1,"0")</f>
        <v>0</v>
      </c>
      <c r="BD46" s="29" t="str">
        <f>IF(IFERROR(FIND(BD$1,Proyectos[[#This Row],[Región (es)]]),0)&gt;0,1,"0")</f>
        <v>0</v>
      </c>
      <c r="BE46" s="29" t="str">
        <f>IF(IFERROR(FIND(BE$1,Proyectos[[#This Row],[Región (es)]]),0)&gt;0,1,"0")</f>
        <v>0</v>
      </c>
      <c r="BF46" s="29" t="str">
        <f>IF(IFERROR(FIND(BF$1,Proyectos[[#This Row],[Región (es)]]),0)&gt;0,1,"0")</f>
        <v>0</v>
      </c>
      <c r="BG46" s="29" t="str">
        <f>IF(IFERROR(FIND(BG$1,Proyectos[[#This Row],[Región (es)]]),0)&gt;0,1,"0")</f>
        <v>0</v>
      </c>
      <c r="BH46" s="29" t="str">
        <f>IF(IFERROR(FIND(BH$1,Proyectos[[#This Row],[Región (es)]]),0)&gt;0,1,"0")</f>
        <v>0</v>
      </c>
      <c r="BI46" s="29" t="str">
        <f>IF(IFERROR(FIND(BI$1,Proyectos[[#This Row],[Región (es)]]),0)&gt;0,1,"0")</f>
        <v>0</v>
      </c>
      <c r="BJ46" s="29" t="str">
        <f>IF(IFERROR(FIND(BJ$1,Proyectos[[#This Row],[Región (es)]]),0)&gt;0,1,"0")</f>
        <v>0</v>
      </c>
    </row>
    <row r="47" spans="1:63" hidden="1" x14ac:dyDescent="0.25">
      <c r="A47" s="12">
        <f>IF(Proyectos[[#This Row],[Estado]]="Aprobado",ROW(),"0")</f>
        <v>47</v>
      </c>
      <c r="B47" s="13">
        <v>1982</v>
      </c>
      <c r="C47" s="24">
        <v>344</v>
      </c>
      <c r="D47" s="15" t="s">
        <v>957</v>
      </c>
      <c r="E47" s="14">
        <v>43535</v>
      </c>
      <c r="F47" s="14">
        <v>43535</v>
      </c>
      <c r="G47" s="15"/>
      <c r="H47" s="14">
        <v>43535</v>
      </c>
      <c r="I47" s="14"/>
      <c r="J47" s="14">
        <v>43535</v>
      </c>
      <c r="K47" s="13" t="s">
        <v>1059</v>
      </c>
      <c r="L47" s="13" t="s">
        <v>1060</v>
      </c>
      <c r="M47" s="13">
        <v>1982</v>
      </c>
      <c r="N47" s="16" t="s">
        <v>974</v>
      </c>
      <c r="O47" s="16"/>
      <c r="P47" s="16" t="s">
        <v>950</v>
      </c>
      <c r="Q47" s="16"/>
      <c r="R47" s="13">
        <v>93</v>
      </c>
      <c r="T47" s="13" t="s">
        <v>951</v>
      </c>
      <c r="U47" s="13">
        <v>36</v>
      </c>
      <c r="V47" s="13">
        <f>Proyectos[[#This Row],[Duración Inicial en Meses]]+IFERROR(VLOOKUP(Proyectos[[#This Row],[Folio Proyecto]],'[1]Solicitudes Especiales'!O:P,2,FALSE),0)</f>
        <v>42</v>
      </c>
      <c r="W47" s="12">
        <v>155</v>
      </c>
      <c r="X47" s="16" t="s">
        <v>1061</v>
      </c>
      <c r="Y47" s="16" t="s">
        <v>952</v>
      </c>
      <c r="Z47" s="25">
        <v>318661120</v>
      </c>
      <c r="AA47" s="25"/>
      <c r="AB47" s="25">
        <f>Proyectos[[#This Row],[Monto de Donación (Solicitado)]]+Proyectos[[#This Row],[Aporte Propio]]</f>
        <v>318661120</v>
      </c>
      <c r="AC47" s="25">
        <f>Proyectos[[#This Row],[Monto de Donación (Solicitado)]]+IFERROR(VLOOKUP(Proyectos[[#This Row],[Folio Proyecto]],'[1]Solicitudes Especiales'!R:S,2,FALSE),0)</f>
        <v>377428745</v>
      </c>
      <c r="AD47" s="31">
        <v>43556</v>
      </c>
      <c r="AE47" s="19"/>
      <c r="AF4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7" s="25" t="str">
        <f>IFERROR(VLOOKUP(Proyectos[[#This Row],[Folio Proyecto]],[1]!Reporte_Ley_N°21.015[[FOLIO PROYECTO]:[PERMANENCIA EN EL PUESTO DE TRABAJO LUEGO DE 9 MESES]],6,FALSE),"Sin Información")</f>
        <v>Sin Información</v>
      </c>
      <c r="AJ47" s="27" t="str">
        <f>IF(OR(Proyectos[[#This Row],[Fecha de Incio]]="Sin Información",Proyectos[[#This Row],[Fecha de Incio]]=""),"Sin Información",EDATE(Proyectos[[#This Row],[Fecha de Incio]],Proyectos[[#This Row],[Duración Aprobada]]))</f>
        <v>Sin Información</v>
      </c>
      <c r="AK47" s="27" t="str">
        <f ca="1">IF(Proyectos[[#This Row],[Fecha de Término]]="Sin Información","Sin Información",IF(Proyectos[[#This Row],[Fecha de Término]]&gt;TODAY(),"En Ejecución",IF(Proyectos[[#This Row],[Fecha de Término]]&lt;TODAY(),"Finalizado","FALSO")))</f>
        <v>Sin Información</v>
      </c>
      <c r="AL47" s="27" t="s">
        <v>976</v>
      </c>
      <c r="AN47" s="32" t="s">
        <v>1037</v>
      </c>
      <c r="AO47" s="32">
        <v>44805</v>
      </c>
      <c r="AP47" s="32" t="s">
        <v>1022</v>
      </c>
      <c r="AQ47" s="32" t="s">
        <v>1062</v>
      </c>
      <c r="AS47" s="13" t="str" cm="1">
        <f t="array" ref="AS47">IF(Proyectos[[#This Row],[Evaluado]]="SI",_xlfn.TEXTJOIN(" 
",TRUE,_xlfn._xlws.FILTER([1]!Interacciones[Fecha],([1]!Interacciones[Folio Proyecto]=Proyectos[[#This Row],[Folio Proyecto]])*([1]!Interacciones[Tipo]=[1]Categoría!$G$2),"Sin Observaciones")),"Sin Evaluación")</f>
        <v>Sin Evaluación</v>
      </c>
      <c r="AT47" s="13" t="str" cm="1">
        <f t="array" ref="AT47">IF(Proyectos[[#This Row],[Evaluado]]="SI",_xlfn.TEXTJOIN(" 
",TRUE,_xlfn._xlws.FILTER([1]!Interacciones[Fecha],([1]!Interacciones[Folio Proyecto]=Proyectos[[#This Row],[Folio Proyecto]])*([1]!Interacciones[Tipo]=[1]Categoría!$G$3),"Sin Corrección")),"Sin Evaluación")</f>
        <v>Sin Evaluación</v>
      </c>
      <c r="AU47" s="29" t="str">
        <f>IF(IFERROR(FIND(AU$1,Proyectos[[#This Row],[Región (es)]]),0)&gt;0,1,"0")</f>
        <v>0</v>
      </c>
      <c r="AV47" s="29" t="str">
        <f>IF(IFERROR(FIND(AV$1,Proyectos[[#This Row],[Región (es)]]),0)&gt;0,1,"0")</f>
        <v>0</v>
      </c>
      <c r="AW47" s="29" t="str">
        <f>IF(IFERROR(FIND(AW$1,Proyectos[[#This Row],[Región (es)]]),0)&gt;0,1,"0")</f>
        <v>0</v>
      </c>
      <c r="AX47" s="29" t="str">
        <f>IF(IFERROR(FIND(AX$1,Proyectos[[#This Row],[Región (es)]]),0)&gt;0,1,"0")</f>
        <v>0</v>
      </c>
      <c r="AY47" s="29" t="str">
        <f>IF(IFERROR(FIND(AY$1,Proyectos[[#This Row],[Región (es)]]),0)&gt;0,1,"0")</f>
        <v>0</v>
      </c>
      <c r="AZ47" s="29" t="str">
        <f>IF(IFERROR(FIND(AZ$1,Proyectos[[#This Row],[Región (es)]]),0)&gt;0,1,"0")</f>
        <v>0</v>
      </c>
      <c r="BA47" s="29">
        <f>IF(IFERROR(FIND(BA$1,Proyectos[[#This Row],[Región (es)]]),0)&gt;0,1,"0")</f>
        <v>1</v>
      </c>
      <c r="BB47" s="29" t="str">
        <f>IF(IFERROR(FIND(BB$1,Proyectos[[#This Row],[Región (es)]]),0)&gt;0,1,"0")</f>
        <v>0</v>
      </c>
      <c r="BC47" s="29" t="str">
        <f>IF(IFERROR(FIND(BC$1,Proyectos[[#This Row],[Región (es)]]),0)&gt;0,1,"0")</f>
        <v>0</v>
      </c>
      <c r="BD47" s="29">
        <f>IF(IFERROR(FIND(BD$1,Proyectos[[#This Row],[Región (es)]]),0)&gt;0,1,"0")</f>
        <v>1</v>
      </c>
      <c r="BE47" s="29" t="str">
        <f>IF(IFERROR(FIND(BE$1,Proyectos[[#This Row],[Región (es)]]),0)&gt;0,1,"0")</f>
        <v>0</v>
      </c>
      <c r="BF47" s="29" t="str">
        <f>IF(IFERROR(FIND(BF$1,Proyectos[[#This Row],[Región (es)]]),0)&gt;0,1,"0")</f>
        <v>0</v>
      </c>
      <c r="BG47" s="29" t="str">
        <f>IF(IFERROR(FIND(BG$1,Proyectos[[#This Row],[Región (es)]]),0)&gt;0,1,"0")</f>
        <v>0</v>
      </c>
      <c r="BH47" s="29" t="str">
        <f>IF(IFERROR(FIND(BH$1,Proyectos[[#This Row],[Región (es)]]),0)&gt;0,1,"0")</f>
        <v>0</v>
      </c>
      <c r="BI47" s="29" t="str">
        <f>IF(IFERROR(FIND(BI$1,Proyectos[[#This Row],[Región (es)]]),0)&gt;0,1,"0")</f>
        <v>0</v>
      </c>
      <c r="BJ47" s="29" t="str">
        <f>IF(IFERROR(FIND(BJ$1,Proyectos[[#This Row],[Región (es)]]),0)&gt;0,1,"0")</f>
        <v>0</v>
      </c>
    </row>
    <row r="48" spans="1:63" hidden="1" x14ac:dyDescent="0.25">
      <c r="A48" s="12">
        <f>IF(Proyectos[[#This Row],[Estado]]="Aprobado",ROW(),"0")</f>
        <v>48</v>
      </c>
      <c r="B48" s="13">
        <v>1980</v>
      </c>
      <c r="C48" s="24">
        <v>397</v>
      </c>
      <c r="D48" s="15" t="s">
        <v>306</v>
      </c>
      <c r="E48" s="14">
        <v>43535</v>
      </c>
      <c r="F48" s="14">
        <v>43535</v>
      </c>
      <c r="G48" s="15"/>
      <c r="H48" s="14">
        <v>43535</v>
      </c>
      <c r="I48" s="14"/>
      <c r="J48" s="14">
        <v>43535</v>
      </c>
      <c r="K48" s="13" t="s">
        <v>1063</v>
      </c>
      <c r="L48" s="13" t="s">
        <v>1064</v>
      </c>
      <c r="M48" s="13">
        <v>1980</v>
      </c>
      <c r="N48" s="16" t="s">
        <v>974</v>
      </c>
      <c r="O48" s="16"/>
      <c r="P48" s="16" t="s">
        <v>950</v>
      </c>
      <c r="Q48" s="16"/>
      <c r="R48" s="13">
        <v>200</v>
      </c>
      <c r="T48" s="13" t="s">
        <v>951</v>
      </c>
      <c r="U48" s="13">
        <v>36</v>
      </c>
      <c r="V48" s="13">
        <f>Proyectos[[#This Row],[Duración Inicial en Meses]]+IFERROR(VLOOKUP(Proyectos[[#This Row],[Folio Proyecto]],'[1]Solicitudes Especiales'!O:P,2,FALSE),0)</f>
        <v>60</v>
      </c>
      <c r="W48" s="12">
        <v>400</v>
      </c>
      <c r="X48" s="16" t="s">
        <v>135</v>
      </c>
      <c r="Y48" s="16" t="s">
        <v>952</v>
      </c>
      <c r="Z48" s="25">
        <v>674310000</v>
      </c>
      <c r="AA48" s="25"/>
      <c r="AB48" s="25">
        <f>Proyectos[[#This Row],[Monto de Donación (Solicitado)]]+Proyectos[[#This Row],[Aporte Propio]]</f>
        <v>674310000</v>
      </c>
      <c r="AC48" s="25">
        <f>Proyectos[[#This Row],[Monto de Donación (Solicitado)]]+IFERROR(VLOOKUP(Proyectos[[#This Row],[Folio Proyecto]],'[1]Solicitudes Especiales'!R:S,2,FALSE),0)</f>
        <v>674310000</v>
      </c>
      <c r="AD48" s="26">
        <v>43585</v>
      </c>
      <c r="AE48" s="19"/>
      <c r="AF4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8" s="25" t="str">
        <f>IFERROR(VLOOKUP(Proyectos[[#This Row],[Folio Proyecto]],[1]!Reporte_Ley_N°21.015[[FOLIO PROYECTO]:[PERMANENCIA EN EL PUESTO DE TRABAJO LUEGO DE 9 MESES]],6,FALSE),"Sin Información")</f>
        <v>Sin Información</v>
      </c>
      <c r="AJ48" s="27" t="str">
        <f>IF(OR(Proyectos[[#This Row],[Fecha de Incio]]="Sin Información",Proyectos[[#This Row],[Fecha de Incio]]=""),"Sin Información",EDATE(Proyectos[[#This Row],[Fecha de Incio]],Proyectos[[#This Row],[Duración Aprobada]]))</f>
        <v>Sin Información</v>
      </c>
      <c r="AK48" s="27" t="str">
        <f ca="1">IF(Proyectos[[#This Row],[Fecha de Término]]="Sin Información","Sin Información",IF(Proyectos[[#This Row],[Fecha de Término]]&gt;TODAY(),"En Ejecución",IF(Proyectos[[#This Row],[Fecha de Término]]&lt;TODAY(),"Finalizado","FALSO")))</f>
        <v>Sin Información</v>
      </c>
      <c r="AL48" s="27" t="s">
        <v>976</v>
      </c>
      <c r="AN48" s="32" t="s">
        <v>1001</v>
      </c>
      <c r="AO48" s="32" t="s">
        <v>1002</v>
      </c>
      <c r="AP48" s="32" t="s">
        <v>1002</v>
      </c>
      <c r="AQ48" s="32" t="s">
        <v>1003</v>
      </c>
      <c r="AS48" s="13" t="str" cm="1">
        <f t="array" ref="AS48">IF(Proyectos[[#This Row],[Evaluado]]="SI",_xlfn.TEXTJOIN(" 
",TRUE,_xlfn._xlws.FILTER([1]!Interacciones[Fecha],([1]!Interacciones[Folio Proyecto]=Proyectos[[#This Row],[Folio Proyecto]])*([1]!Interacciones[Tipo]=[1]Categoría!$G$2),"Sin Observaciones")),"Sin Evaluación")</f>
        <v>Sin Evaluación</v>
      </c>
      <c r="AT48" s="13" t="str" cm="1">
        <f t="array" ref="AT48">IF(Proyectos[[#This Row],[Evaluado]]="SI",_xlfn.TEXTJOIN(" 
",TRUE,_xlfn._xlws.FILTER([1]!Interacciones[Fecha],([1]!Interacciones[Folio Proyecto]=Proyectos[[#This Row],[Folio Proyecto]])*([1]!Interacciones[Tipo]=[1]Categoría!$G$3),"Sin Corrección")),"Sin Evaluación")</f>
        <v>Sin Evaluación</v>
      </c>
      <c r="AU48" s="29" t="str">
        <f>IF(IFERROR(FIND(AU$1,Proyectos[[#This Row],[Región (es)]]),0)&gt;0,1,"0")</f>
        <v>0</v>
      </c>
      <c r="AV48" s="29" t="str">
        <f>IF(IFERROR(FIND(AV$1,Proyectos[[#This Row],[Región (es)]]),0)&gt;0,1,"0")</f>
        <v>0</v>
      </c>
      <c r="AW48" s="29" t="str">
        <f>IF(IFERROR(FIND(AW$1,Proyectos[[#This Row],[Región (es)]]),0)&gt;0,1,"0")</f>
        <v>0</v>
      </c>
      <c r="AX48" s="29" t="str">
        <f>IF(IFERROR(FIND(AX$1,Proyectos[[#This Row],[Región (es)]]),0)&gt;0,1,"0")</f>
        <v>0</v>
      </c>
      <c r="AY48" s="29" t="str">
        <f>IF(IFERROR(FIND(AY$1,Proyectos[[#This Row],[Región (es)]]),0)&gt;0,1,"0")</f>
        <v>0</v>
      </c>
      <c r="AZ48" s="29" t="str">
        <f>IF(IFERROR(FIND(AZ$1,Proyectos[[#This Row],[Región (es)]]),0)&gt;0,1,"0")</f>
        <v>0</v>
      </c>
      <c r="BA48" s="29">
        <f>IF(IFERROR(FIND(BA$1,Proyectos[[#This Row],[Región (es)]]),0)&gt;0,1,"0")</f>
        <v>1</v>
      </c>
      <c r="BB48" s="29" t="str">
        <f>IF(IFERROR(FIND(BB$1,Proyectos[[#This Row],[Región (es)]]),0)&gt;0,1,"0")</f>
        <v>0</v>
      </c>
      <c r="BC48" s="29" t="str">
        <f>IF(IFERROR(FIND(BC$1,Proyectos[[#This Row],[Región (es)]]),0)&gt;0,1,"0")</f>
        <v>0</v>
      </c>
      <c r="BD48" s="29" t="str">
        <f>IF(IFERROR(FIND(BD$1,Proyectos[[#This Row],[Región (es)]]),0)&gt;0,1,"0")</f>
        <v>0</v>
      </c>
      <c r="BE48" s="29" t="str">
        <f>IF(IFERROR(FIND(BE$1,Proyectos[[#This Row],[Región (es)]]),0)&gt;0,1,"0")</f>
        <v>0</v>
      </c>
      <c r="BF48" s="29" t="str">
        <f>IF(IFERROR(FIND(BF$1,Proyectos[[#This Row],[Región (es)]]),0)&gt;0,1,"0")</f>
        <v>0</v>
      </c>
      <c r="BG48" s="29" t="str">
        <f>IF(IFERROR(FIND(BG$1,Proyectos[[#This Row],[Región (es)]]),0)&gt;0,1,"0")</f>
        <v>0</v>
      </c>
      <c r="BH48" s="29" t="str">
        <f>IF(IFERROR(FIND(BH$1,Proyectos[[#This Row],[Región (es)]]),0)&gt;0,1,"0")</f>
        <v>0</v>
      </c>
      <c r="BI48" s="29" t="str">
        <f>IF(IFERROR(FIND(BI$1,Proyectos[[#This Row],[Región (es)]]),0)&gt;0,1,"0")</f>
        <v>0</v>
      </c>
      <c r="BJ48" s="29" t="str">
        <f>IF(IFERROR(FIND(BJ$1,Proyectos[[#This Row],[Región (es)]]),0)&gt;0,1,"0")</f>
        <v>0</v>
      </c>
    </row>
    <row r="49" spans="1:63" hidden="1" x14ac:dyDescent="0.25">
      <c r="A49" s="12">
        <f>IF(Proyectos[[#This Row],[Estado]]="Aprobado",ROW(),"0")</f>
        <v>49</v>
      </c>
      <c r="B49" s="13">
        <v>1978</v>
      </c>
      <c r="C49" s="24">
        <v>836</v>
      </c>
      <c r="D49" s="15" t="s">
        <v>1065</v>
      </c>
      <c r="E49" s="14">
        <v>43535</v>
      </c>
      <c r="F49" s="14">
        <v>43535</v>
      </c>
      <c r="G49" s="15"/>
      <c r="H49" s="14">
        <v>43535</v>
      </c>
      <c r="I49" s="14"/>
      <c r="J49" s="14">
        <v>43535</v>
      </c>
      <c r="K49" s="13" t="s">
        <v>689</v>
      </c>
      <c r="L49" s="13" t="s">
        <v>1066</v>
      </c>
      <c r="M49" s="13">
        <v>1978</v>
      </c>
      <c r="N49" s="16" t="s">
        <v>974</v>
      </c>
      <c r="O49" s="16"/>
      <c r="P49" s="16" t="s">
        <v>950</v>
      </c>
      <c r="Q49" s="16"/>
      <c r="R49" s="13">
        <v>27</v>
      </c>
      <c r="T49" s="13" t="s">
        <v>951</v>
      </c>
      <c r="U49" s="13">
        <v>36</v>
      </c>
      <c r="V49" s="13">
        <f>Proyectos[[#This Row],[Duración Inicial en Meses]]+IFERROR(VLOOKUP(Proyectos[[#This Row],[Folio Proyecto]],'[1]Solicitudes Especiales'!O:P,2,FALSE),0)</f>
        <v>72</v>
      </c>
      <c r="W49" s="12">
        <v>60</v>
      </c>
      <c r="X49" s="16" t="s">
        <v>135</v>
      </c>
      <c r="Y49" s="16" t="s">
        <v>952</v>
      </c>
      <c r="Z49" s="25">
        <v>923770556</v>
      </c>
      <c r="AA49" s="25"/>
      <c r="AB49" s="25">
        <f>Proyectos[[#This Row],[Monto de Donación (Solicitado)]]+Proyectos[[#This Row],[Aporte Propio]]</f>
        <v>923770556</v>
      </c>
      <c r="AC49" s="25">
        <f>Proyectos[[#This Row],[Monto de Donación (Solicitado)]]+IFERROR(VLOOKUP(Proyectos[[#This Row],[Folio Proyecto]],'[1]Solicitudes Especiales'!R:S,2,FALSE),0)</f>
        <v>923770556</v>
      </c>
      <c r="AD49" s="26" t="s">
        <v>1067</v>
      </c>
      <c r="AE49" s="19"/>
      <c r="AF4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4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49" s="25" t="str">
        <f>IFERROR(VLOOKUP(Proyectos[[#This Row],[Folio Proyecto]],[1]!Reporte_Ley_N°21.015[[FOLIO PROYECTO]:[PERMANENCIA EN EL PUESTO DE TRABAJO LUEGO DE 9 MESES]],6,FALSE),"Sin Información")</f>
        <v>Sin Información</v>
      </c>
      <c r="AJ49" s="27" t="str">
        <f>IF(OR(Proyectos[[#This Row],[Fecha de Incio]]="Sin Información",Proyectos[[#This Row],[Fecha de Incio]]=""),"Sin Información",EDATE(Proyectos[[#This Row],[Fecha de Incio]],Proyectos[[#This Row],[Duración Aprobada]]))</f>
        <v>Sin Información</v>
      </c>
      <c r="AK49" s="27" t="str">
        <f ca="1">IF(Proyectos[[#This Row],[Fecha de Término]]="Sin Información","Sin Información",IF(Proyectos[[#This Row],[Fecha de Término]]&gt;TODAY(),"En Ejecución",IF(Proyectos[[#This Row],[Fecha de Término]]&lt;TODAY(),"Finalizado","FALSO")))</f>
        <v>Sin Información</v>
      </c>
      <c r="AL49" s="27" t="s">
        <v>988</v>
      </c>
      <c r="AS49" s="13" t="str" cm="1">
        <f t="array" ref="AS49">IF(Proyectos[[#This Row],[Evaluado]]="SI",_xlfn.TEXTJOIN(" 
",TRUE,_xlfn._xlws.FILTER([1]!Interacciones[Fecha],([1]!Interacciones[Folio Proyecto]=Proyectos[[#This Row],[Folio Proyecto]])*([1]!Interacciones[Tipo]=[1]Categoría!$G$2),"Sin Observaciones")),"Sin Evaluación")</f>
        <v>Sin Evaluación</v>
      </c>
      <c r="AT49" s="13" t="str" cm="1">
        <f t="array" ref="AT49">IF(Proyectos[[#This Row],[Evaluado]]="SI",_xlfn.TEXTJOIN(" 
",TRUE,_xlfn._xlws.FILTER([1]!Interacciones[Fecha],([1]!Interacciones[Folio Proyecto]=Proyectos[[#This Row],[Folio Proyecto]])*([1]!Interacciones[Tipo]=[1]Categoría!$G$3),"Sin Corrección")),"Sin Evaluación")</f>
        <v>Sin Evaluación</v>
      </c>
      <c r="AU49" s="29" t="str">
        <f>IF(IFERROR(FIND(AU$1,Proyectos[[#This Row],[Región (es)]]),0)&gt;0,1,"0")</f>
        <v>0</v>
      </c>
      <c r="AV49" s="29" t="str">
        <f>IF(IFERROR(FIND(AV$1,Proyectos[[#This Row],[Región (es)]]),0)&gt;0,1,"0")</f>
        <v>0</v>
      </c>
      <c r="AW49" s="29" t="str">
        <f>IF(IFERROR(FIND(AW$1,Proyectos[[#This Row],[Región (es)]]),0)&gt;0,1,"0")</f>
        <v>0</v>
      </c>
      <c r="AX49" s="29" t="str">
        <f>IF(IFERROR(FIND(AX$1,Proyectos[[#This Row],[Región (es)]]),0)&gt;0,1,"0")</f>
        <v>0</v>
      </c>
      <c r="AY49" s="29" t="str">
        <f>IF(IFERROR(FIND(AY$1,Proyectos[[#This Row],[Región (es)]]),0)&gt;0,1,"0")</f>
        <v>0</v>
      </c>
      <c r="AZ49" s="29" t="str">
        <f>IF(IFERROR(FIND(AZ$1,Proyectos[[#This Row],[Región (es)]]),0)&gt;0,1,"0")</f>
        <v>0</v>
      </c>
      <c r="BA49" s="29">
        <f>IF(IFERROR(FIND(BA$1,Proyectos[[#This Row],[Región (es)]]),0)&gt;0,1,"0")</f>
        <v>1</v>
      </c>
      <c r="BB49" s="29" t="str">
        <f>IF(IFERROR(FIND(BB$1,Proyectos[[#This Row],[Región (es)]]),0)&gt;0,1,"0")</f>
        <v>0</v>
      </c>
      <c r="BC49" s="29" t="str">
        <f>IF(IFERROR(FIND(BC$1,Proyectos[[#This Row],[Región (es)]]),0)&gt;0,1,"0")</f>
        <v>0</v>
      </c>
      <c r="BD49" s="29" t="str">
        <f>IF(IFERROR(FIND(BD$1,Proyectos[[#This Row],[Región (es)]]),0)&gt;0,1,"0")</f>
        <v>0</v>
      </c>
      <c r="BE49" s="29" t="str">
        <f>IF(IFERROR(FIND(BE$1,Proyectos[[#This Row],[Región (es)]]),0)&gt;0,1,"0")</f>
        <v>0</v>
      </c>
      <c r="BF49" s="29" t="str">
        <f>IF(IFERROR(FIND(BF$1,Proyectos[[#This Row],[Región (es)]]),0)&gt;0,1,"0")</f>
        <v>0</v>
      </c>
      <c r="BG49" s="29" t="str">
        <f>IF(IFERROR(FIND(BG$1,Proyectos[[#This Row],[Región (es)]]),0)&gt;0,1,"0")</f>
        <v>0</v>
      </c>
      <c r="BH49" s="29" t="str">
        <f>IF(IFERROR(FIND(BH$1,Proyectos[[#This Row],[Región (es)]]),0)&gt;0,1,"0")</f>
        <v>0</v>
      </c>
      <c r="BI49" s="29" t="str">
        <f>IF(IFERROR(FIND(BI$1,Proyectos[[#This Row],[Región (es)]]),0)&gt;0,1,"0")</f>
        <v>0</v>
      </c>
      <c r="BJ49" s="29" t="str">
        <f>IF(IFERROR(FIND(BJ$1,Proyectos[[#This Row],[Región (es)]]),0)&gt;0,1,"0")</f>
        <v>0</v>
      </c>
    </row>
    <row r="50" spans="1:63" hidden="1" x14ac:dyDescent="0.25">
      <c r="A50" s="12">
        <f>IF(Proyectos[[#This Row],[Estado]]="Aprobado",ROW(),"0")</f>
        <v>50</v>
      </c>
      <c r="B50" s="13">
        <v>2050</v>
      </c>
      <c r="C50" s="24">
        <v>357</v>
      </c>
      <c r="D50" s="15" t="s">
        <v>954</v>
      </c>
      <c r="E50" s="14">
        <v>43626</v>
      </c>
      <c r="F50" s="14">
        <v>43626</v>
      </c>
      <c r="G50" s="15"/>
      <c r="H50" s="14">
        <v>43626</v>
      </c>
      <c r="I50" s="14"/>
      <c r="J50" s="14">
        <v>43626</v>
      </c>
      <c r="K50" s="13" t="s">
        <v>1071</v>
      </c>
      <c r="L50" s="13" t="s">
        <v>1072</v>
      </c>
      <c r="M50" s="13">
        <v>2050</v>
      </c>
      <c r="N50" s="16" t="s">
        <v>974</v>
      </c>
      <c r="O50" s="16"/>
      <c r="P50" s="16" t="s">
        <v>950</v>
      </c>
      <c r="Q50" s="16"/>
      <c r="T50" s="13" t="s">
        <v>951</v>
      </c>
      <c r="U50" s="13">
        <v>12</v>
      </c>
      <c r="V50" s="13">
        <f>Proyectos[[#This Row],[Duración Inicial en Meses]]+IFERROR(VLOOKUP(Proyectos[[#This Row],[Folio Proyecto]],'[1]Solicitudes Especiales'!O:P,2,FALSE),0)</f>
        <v>19</v>
      </c>
      <c r="W50" s="12">
        <v>132</v>
      </c>
      <c r="X50" s="16" t="s">
        <v>1073</v>
      </c>
      <c r="Y50" s="16" t="s">
        <v>952</v>
      </c>
      <c r="Z50" s="25">
        <v>570169685</v>
      </c>
      <c r="AA50" s="25"/>
      <c r="AB50" s="25">
        <f>Proyectos[[#This Row],[Monto de Donación (Solicitado)]]+Proyectos[[#This Row],[Aporte Propio]]</f>
        <v>570169685</v>
      </c>
      <c r="AC50" s="25">
        <f>Proyectos[[#This Row],[Monto de Donación (Solicitado)]]+IFERROR(VLOOKUP(Proyectos[[#This Row],[Folio Proyecto]],'[1]Solicitudes Especiales'!R:S,2,FALSE),0)</f>
        <v>627186654</v>
      </c>
      <c r="AD50" s="31">
        <v>43675</v>
      </c>
      <c r="AE50" s="19"/>
      <c r="AF5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0" s="25" t="str">
        <f>IFERROR(VLOOKUP(Proyectos[[#This Row],[Folio Proyecto]],[1]!Reporte_Ley_N°21.015[[FOLIO PROYECTO]:[PERMANENCIA EN EL PUESTO DE TRABAJO LUEGO DE 9 MESES]],6,FALSE),"Sin Información")</f>
        <v>Sin Información</v>
      </c>
      <c r="AJ50" s="27" t="str">
        <f>IF(OR(Proyectos[[#This Row],[Fecha de Incio]]="Sin Información",Proyectos[[#This Row],[Fecha de Incio]]=""),"Sin Información",EDATE(Proyectos[[#This Row],[Fecha de Incio]],Proyectos[[#This Row],[Duración Aprobada]]))</f>
        <v>Sin Información</v>
      </c>
      <c r="AK50" s="27" t="str">
        <f ca="1">IF(Proyectos[[#This Row],[Fecha de Término]]="Sin Información","Sin Información",IF(Proyectos[[#This Row],[Fecha de Término]]&gt;TODAY(),"En Ejecución",IF(Proyectos[[#This Row],[Fecha de Término]]&lt;TODAY(),"Finalizado","FALSO")))</f>
        <v>Sin Información</v>
      </c>
      <c r="AL50" s="27" t="s">
        <v>976</v>
      </c>
      <c r="AN50" s="32" t="s">
        <v>1001</v>
      </c>
      <c r="AO50" s="32" t="s">
        <v>1002</v>
      </c>
      <c r="AP50" s="32" t="s">
        <v>1002</v>
      </c>
      <c r="AQ50" s="32" t="s">
        <v>1003</v>
      </c>
      <c r="AS50" s="13" t="str" cm="1">
        <f t="array" ref="AS50">IF(Proyectos[[#This Row],[Evaluado]]="SI",_xlfn.TEXTJOIN(" 
",TRUE,_xlfn._xlws.FILTER([1]!Interacciones[Fecha],([1]!Interacciones[Folio Proyecto]=Proyectos[[#This Row],[Folio Proyecto]])*([1]!Interacciones[Tipo]=[1]Categoría!$G$2),"Sin Observaciones")),"Sin Evaluación")</f>
        <v>Sin Evaluación</v>
      </c>
      <c r="AT50" s="13" t="str" cm="1">
        <f t="array" ref="AT50">IF(Proyectos[[#This Row],[Evaluado]]="SI",_xlfn.TEXTJOIN(" 
",TRUE,_xlfn._xlws.FILTER([1]!Interacciones[Fecha],([1]!Interacciones[Folio Proyecto]=Proyectos[[#This Row],[Folio Proyecto]])*([1]!Interacciones[Tipo]=[1]Categoría!$G$3),"Sin Corrección")),"Sin Evaluación")</f>
        <v>Sin Evaluación</v>
      </c>
      <c r="AU50" s="29" t="str">
        <f>IF(IFERROR(FIND(AU$1,Proyectos[[#This Row],[Región (es)]]),0)&gt;0,1,"0")</f>
        <v>0</v>
      </c>
      <c r="AV50" s="29" t="str">
        <f>IF(IFERROR(FIND(AV$1,Proyectos[[#This Row],[Región (es)]]),0)&gt;0,1,"0")</f>
        <v>0</v>
      </c>
      <c r="AW50" s="29" t="str">
        <f>IF(IFERROR(FIND(AW$1,Proyectos[[#This Row],[Región (es)]]),0)&gt;0,1,"0")</f>
        <v>0</v>
      </c>
      <c r="AX50" s="29" t="str">
        <f>IF(IFERROR(FIND(AX$1,Proyectos[[#This Row],[Región (es)]]),0)&gt;0,1,"0")</f>
        <v>0</v>
      </c>
      <c r="AY50" s="29">
        <f>IF(IFERROR(FIND(AY$1,Proyectos[[#This Row],[Región (es)]]),0)&gt;0,1,"0")</f>
        <v>1</v>
      </c>
      <c r="AZ50" s="29">
        <f>IF(IFERROR(FIND(AZ$1,Proyectos[[#This Row],[Región (es)]]),0)&gt;0,1,"0")</f>
        <v>1</v>
      </c>
      <c r="BA50" s="29">
        <f>IF(IFERROR(FIND(BA$1,Proyectos[[#This Row],[Región (es)]]),0)&gt;0,1,"0")</f>
        <v>1</v>
      </c>
      <c r="BB50" s="29" t="str">
        <f>IF(IFERROR(FIND(BB$1,Proyectos[[#This Row],[Región (es)]]),0)&gt;0,1,"0")</f>
        <v>0</v>
      </c>
      <c r="BC50" s="29">
        <f>IF(IFERROR(FIND(BC$1,Proyectos[[#This Row],[Región (es)]]),0)&gt;0,1,"0")</f>
        <v>1</v>
      </c>
      <c r="BD50" s="29" t="str">
        <f>IF(IFERROR(FIND(BD$1,Proyectos[[#This Row],[Región (es)]]),0)&gt;0,1,"0")</f>
        <v>0</v>
      </c>
      <c r="BE50" s="29" t="str">
        <f>IF(IFERROR(FIND(BE$1,Proyectos[[#This Row],[Región (es)]]),0)&gt;0,1,"0")</f>
        <v>0</v>
      </c>
      <c r="BF50" s="29" t="str">
        <f>IF(IFERROR(FIND(BF$1,Proyectos[[#This Row],[Región (es)]]),0)&gt;0,1,"0")</f>
        <v>0</v>
      </c>
      <c r="BG50" s="29" t="str">
        <f>IF(IFERROR(FIND(BG$1,Proyectos[[#This Row],[Región (es)]]),0)&gt;0,1,"0")</f>
        <v>0</v>
      </c>
      <c r="BH50" s="29">
        <f>IF(IFERROR(FIND(BH$1,Proyectos[[#This Row],[Región (es)]]),0)&gt;0,1,"0")</f>
        <v>1</v>
      </c>
      <c r="BI50" s="29" t="str">
        <f>IF(IFERROR(FIND(BI$1,Proyectos[[#This Row],[Región (es)]]),0)&gt;0,1,"0")</f>
        <v>0</v>
      </c>
      <c r="BJ50" s="29" t="str">
        <f>IF(IFERROR(FIND(BJ$1,Proyectos[[#This Row],[Región (es)]]),0)&gt;0,1,"0")</f>
        <v>0</v>
      </c>
    </row>
    <row r="51" spans="1:63" hidden="1" x14ac:dyDescent="0.25">
      <c r="A51" s="12">
        <f>IF(Proyectos[[#This Row],[Estado]]="Aprobado",ROW(),"0")</f>
        <v>51</v>
      </c>
      <c r="B51" s="13">
        <v>2051</v>
      </c>
      <c r="C51" s="24">
        <v>440</v>
      </c>
      <c r="D51" s="15" t="s">
        <v>1004</v>
      </c>
      <c r="E51" s="14">
        <v>43626</v>
      </c>
      <c r="F51" s="14">
        <v>43626</v>
      </c>
      <c r="G51" s="15"/>
      <c r="H51" s="14">
        <v>43626</v>
      </c>
      <c r="I51" s="14"/>
      <c r="J51" s="14">
        <v>43626</v>
      </c>
      <c r="K51" s="13" t="s">
        <v>1074</v>
      </c>
      <c r="L51" s="13" t="s">
        <v>1075</v>
      </c>
      <c r="M51" s="13">
        <v>2051</v>
      </c>
      <c r="N51" s="16" t="s">
        <v>974</v>
      </c>
      <c r="O51" s="16"/>
      <c r="P51" s="16" t="s">
        <v>950</v>
      </c>
      <c r="Q51" s="16"/>
      <c r="R51" s="13">
        <v>22</v>
      </c>
      <c r="T51" s="13" t="s">
        <v>951</v>
      </c>
      <c r="U51" s="13">
        <v>24</v>
      </c>
      <c r="V51" s="13">
        <f>Proyectos[[#This Row],[Duración Inicial en Meses]]+IFERROR(VLOOKUP(Proyectos[[#This Row],[Folio Proyecto]],'[1]Solicitudes Especiales'!O:P,2,FALSE),0)</f>
        <v>24</v>
      </c>
      <c r="W51" s="12">
        <v>25</v>
      </c>
      <c r="X51" s="16" t="s">
        <v>965</v>
      </c>
      <c r="Y51" s="16" t="s">
        <v>952</v>
      </c>
      <c r="Z51" s="25">
        <v>389113256</v>
      </c>
      <c r="AA51" s="25"/>
      <c r="AB51" s="25">
        <f>Proyectos[[#This Row],[Monto de Donación (Solicitado)]]+Proyectos[[#This Row],[Aporte Propio]]</f>
        <v>389113256</v>
      </c>
      <c r="AC51" s="25">
        <f>Proyectos[[#This Row],[Monto de Donación (Solicitado)]]+IFERROR(VLOOKUP(Proyectos[[#This Row],[Folio Proyecto]],'[1]Solicitudes Especiales'!R:S,2,FALSE),0)</f>
        <v>389113256</v>
      </c>
      <c r="AD51" s="31">
        <v>43840</v>
      </c>
      <c r="AE51" s="19"/>
      <c r="AF5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1" s="25" t="str">
        <f>IFERROR(VLOOKUP(Proyectos[[#This Row],[Folio Proyecto]],[1]!Reporte_Ley_N°21.015[[FOLIO PROYECTO]:[PERMANENCIA EN EL PUESTO DE TRABAJO LUEGO DE 9 MESES]],6,FALSE),"Sin Información")</f>
        <v>Sin Información</v>
      </c>
      <c r="AJ51" s="27" t="str">
        <f>IF(OR(Proyectos[[#This Row],[Fecha de Incio]]="Sin Información",Proyectos[[#This Row],[Fecha de Incio]]=""),"Sin Información",EDATE(Proyectos[[#This Row],[Fecha de Incio]],Proyectos[[#This Row],[Duración Aprobada]]))</f>
        <v>Sin Información</v>
      </c>
      <c r="AK51" s="27" t="str">
        <f ca="1">IF(Proyectos[[#This Row],[Fecha de Término]]="Sin Información","Sin Información",IF(Proyectos[[#This Row],[Fecha de Término]]&gt;TODAY(),"En Ejecución",IF(Proyectos[[#This Row],[Fecha de Término]]&lt;TODAY(),"Finalizado","FALSO")))</f>
        <v>Sin Información</v>
      </c>
      <c r="AL51" s="27" t="s">
        <v>976</v>
      </c>
      <c r="AN51" s="32" t="s">
        <v>1037</v>
      </c>
      <c r="AO51" s="32" t="s">
        <v>969</v>
      </c>
      <c r="AP51" s="32" t="s">
        <v>978</v>
      </c>
      <c r="AQ51" s="32" t="s">
        <v>1076</v>
      </c>
      <c r="AS51" s="13" t="str" cm="1">
        <f t="array" ref="AS51">IF(Proyectos[[#This Row],[Evaluado]]="SI",_xlfn.TEXTJOIN(" 
",TRUE,_xlfn._xlws.FILTER([1]!Interacciones[Fecha],([1]!Interacciones[Folio Proyecto]=Proyectos[[#This Row],[Folio Proyecto]])*([1]!Interacciones[Tipo]=[1]Categoría!$G$2),"Sin Observaciones")),"Sin Evaluación")</f>
        <v>Sin Evaluación</v>
      </c>
      <c r="AT51" s="13" t="str" cm="1">
        <f t="array" ref="AT51">IF(Proyectos[[#This Row],[Evaluado]]="SI",_xlfn.TEXTJOIN(" 
",TRUE,_xlfn._xlws.FILTER([1]!Interacciones[Fecha],([1]!Interacciones[Folio Proyecto]=Proyectos[[#This Row],[Folio Proyecto]])*([1]!Interacciones[Tipo]=[1]Categoría!$G$3),"Sin Corrección")),"Sin Evaluación")</f>
        <v>Sin Evaluación</v>
      </c>
      <c r="AU51" s="29">
        <f>IF(IFERROR(FIND(AU$1,Proyectos[[#This Row],[Región (es)]]),0)&gt;0,1,"0")</f>
        <v>1</v>
      </c>
      <c r="AV51" s="29" t="str">
        <f>IF(IFERROR(FIND(AV$1,Proyectos[[#This Row],[Región (es)]]),0)&gt;0,1,"0")</f>
        <v>0</v>
      </c>
      <c r="AW51" s="29" t="str">
        <f>IF(IFERROR(FIND(AW$1,Proyectos[[#This Row],[Región (es)]]),0)&gt;0,1,"0")</f>
        <v>0</v>
      </c>
      <c r="AX51" s="29" t="str">
        <f>IF(IFERROR(FIND(AX$1,Proyectos[[#This Row],[Región (es)]]),0)&gt;0,1,"0")</f>
        <v>0</v>
      </c>
      <c r="AY51" s="29" t="str">
        <f>IF(IFERROR(FIND(AY$1,Proyectos[[#This Row],[Región (es)]]),0)&gt;0,1,"0")</f>
        <v>0</v>
      </c>
      <c r="AZ51" s="29" t="str">
        <f>IF(IFERROR(FIND(AZ$1,Proyectos[[#This Row],[Región (es)]]),0)&gt;0,1,"0")</f>
        <v>0</v>
      </c>
      <c r="BA51" s="29" t="str">
        <f>IF(IFERROR(FIND(BA$1,Proyectos[[#This Row],[Región (es)]]),0)&gt;0,1,"0")</f>
        <v>0</v>
      </c>
      <c r="BB51" s="29" t="str">
        <f>IF(IFERROR(FIND(BB$1,Proyectos[[#This Row],[Región (es)]]),0)&gt;0,1,"0")</f>
        <v>0</v>
      </c>
      <c r="BC51" s="29" t="str">
        <f>IF(IFERROR(FIND(BC$1,Proyectos[[#This Row],[Región (es)]]),0)&gt;0,1,"0")</f>
        <v>0</v>
      </c>
      <c r="BD51" s="29" t="str">
        <f>IF(IFERROR(FIND(BD$1,Proyectos[[#This Row],[Región (es)]]),0)&gt;0,1,"0")</f>
        <v>0</v>
      </c>
      <c r="BE51" s="29" t="str">
        <f>IF(IFERROR(FIND(BE$1,Proyectos[[#This Row],[Región (es)]]),0)&gt;0,1,"0")</f>
        <v>0</v>
      </c>
      <c r="BF51" s="29" t="str">
        <f>IF(IFERROR(FIND(BF$1,Proyectos[[#This Row],[Región (es)]]),0)&gt;0,1,"0")</f>
        <v>0</v>
      </c>
      <c r="BG51" s="29" t="str">
        <f>IF(IFERROR(FIND(BG$1,Proyectos[[#This Row],[Región (es)]]),0)&gt;0,1,"0")</f>
        <v>0</v>
      </c>
      <c r="BH51" s="29" t="str">
        <f>IF(IFERROR(FIND(BH$1,Proyectos[[#This Row],[Región (es)]]),0)&gt;0,1,"0")</f>
        <v>0</v>
      </c>
      <c r="BI51" s="29" t="str">
        <f>IF(IFERROR(FIND(BI$1,Proyectos[[#This Row],[Región (es)]]),0)&gt;0,1,"0")</f>
        <v>0</v>
      </c>
      <c r="BJ51" s="29" t="str">
        <f>IF(IFERROR(FIND(BJ$1,Proyectos[[#This Row],[Región (es)]]),0)&gt;0,1,"0")</f>
        <v>0</v>
      </c>
    </row>
    <row r="52" spans="1:63" hidden="1" x14ac:dyDescent="0.25">
      <c r="A52" s="12">
        <f>IF(Proyectos[[#This Row],[Estado]]="Aprobado",ROW(),"0")</f>
        <v>52</v>
      </c>
      <c r="B52" s="13">
        <v>2070</v>
      </c>
      <c r="C52" s="24">
        <v>550</v>
      </c>
      <c r="D52" s="15" t="s">
        <v>538</v>
      </c>
      <c r="E52" s="14">
        <v>43647</v>
      </c>
      <c r="F52" s="14">
        <v>43647</v>
      </c>
      <c r="G52" s="15"/>
      <c r="H52" s="14">
        <v>43647</v>
      </c>
      <c r="I52" s="14"/>
      <c r="J52" s="14">
        <v>43647</v>
      </c>
      <c r="K52" s="13" t="s">
        <v>1077</v>
      </c>
      <c r="L52" s="13" t="s">
        <v>1078</v>
      </c>
      <c r="M52" s="13">
        <v>2070</v>
      </c>
      <c r="N52" s="16" t="s">
        <v>974</v>
      </c>
      <c r="O52" s="16"/>
      <c r="P52" s="16" t="s">
        <v>950</v>
      </c>
      <c r="Q52" s="16"/>
      <c r="T52" s="13" t="s">
        <v>951</v>
      </c>
      <c r="U52" s="13">
        <v>12</v>
      </c>
      <c r="V52" s="13">
        <f>Proyectos[[#This Row],[Duración Inicial en Meses]]+IFERROR(VLOOKUP(Proyectos[[#This Row],[Folio Proyecto]],'[1]Solicitudes Especiales'!O:P,2,FALSE),0)</f>
        <v>60</v>
      </c>
      <c r="W52" s="12">
        <v>120</v>
      </c>
      <c r="X52" s="16" t="s">
        <v>816</v>
      </c>
      <c r="Y52" s="16" t="s">
        <v>952</v>
      </c>
      <c r="Z52" s="25">
        <v>491689376</v>
      </c>
      <c r="AA52" s="25"/>
      <c r="AB52" s="25">
        <f>Proyectos[[#This Row],[Monto de Donación (Solicitado)]]+Proyectos[[#This Row],[Aporte Propio]]</f>
        <v>491689376</v>
      </c>
      <c r="AC52" s="25">
        <f>Proyectos[[#This Row],[Monto de Donación (Solicitado)]]+IFERROR(VLOOKUP(Proyectos[[#This Row],[Folio Proyecto]],'[1]Solicitudes Especiales'!R:S,2,FALSE),0)</f>
        <v>491689376</v>
      </c>
      <c r="AD52" s="26">
        <v>43825</v>
      </c>
      <c r="AE52" s="19"/>
      <c r="AF5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2" s="25" t="str">
        <f>IFERROR(VLOOKUP(Proyectos[[#This Row],[Folio Proyecto]],[1]!Reporte_Ley_N°21.015[[FOLIO PROYECTO]:[PERMANENCIA EN EL PUESTO DE TRABAJO LUEGO DE 9 MESES]],6,FALSE),"Sin Información")</f>
        <v>Sin Información</v>
      </c>
      <c r="AJ52" s="27" t="str">
        <f>IF(OR(Proyectos[[#This Row],[Fecha de Incio]]="Sin Información",Proyectos[[#This Row],[Fecha de Incio]]=""),"Sin Información",EDATE(Proyectos[[#This Row],[Fecha de Incio]],Proyectos[[#This Row],[Duración Aprobada]]))</f>
        <v>Sin Información</v>
      </c>
      <c r="AK52" s="27" t="str">
        <f ca="1">IF(Proyectos[[#This Row],[Fecha de Término]]="Sin Información","Sin Información",IF(Proyectos[[#This Row],[Fecha de Término]]&gt;TODAY(),"En Ejecución",IF(Proyectos[[#This Row],[Fecha de Término]]&lt;TODAY(),"Finalizado","FALSO")))</f>
        <v>Sin Información</v>
      </c>
      <c r="AL52" s="27" t="s">
        <v>988</v>
      </c>
      <c r="AN52" s="32" t="s">
        <v>1037</v>
      </c>
      <c r="AO52" s="32" t="s">
        <v>969</v>
      </c>
      <c r="AP52" s="32" t="s">
        <v>978</v>
      </c>
      <c r="AQ52" s="32" t="s">
        <v>1079</v>
      </c>
      <c r="AS52" s="13" t="str" cm="1">
        <f t="array" ref="AS52">IF(Proyectos[[#This Row],[Evaluado]]="SI",_xlfn.TEXTJOIN(" 
",TRUE,_xlfn._xlws.FILTER([1]!Interacciones[Fecha],([1]!Interacciones[Folio Proyecto]=Proyectos[[#This Row],[Folio Proyecto]])*([1]!Interacciones[Tipo]=[1]Categoría!$G$2),"Sin Observaciones")),"Sin Evaluación")</f>
        <v>Sin Evaluación</v>
      </c>
      <c r="AT52" s="13" t="str" cm="1">
        <f t="array" ref="AT52">IF(Proyectos[[#This Row],[Evaluado]]="SI",_xlfn.TEXTJOIN(" 
",TRUE,_xlfn._xlws.FILTER([1]!Interacciones[Fecha],([1]!Interacciones[Folio Proyecto]=Proyectos[[#This Row],[Folio Proyecto]])*([1]!Interacciones[Tipo]=[1]Categoría!$G$3),"Sin Corrección")),"Sin Evaluación")</f>
        <v>Sin Evaluación</v>
      </c>
      <c r="AU52" s="29" t="str">
        <f>IF(IFERROR(FIND(AU$1,Proyectos[[#This Row],[Región (es)]]),0)&gt;0,1,"0")</f>
        <v>0</v>
      </c>
      <c r="AV52" s="29" t="str">
        <f>IF(IFERROR(FIND(AV$1,Proyectos[[#This Row],[Región (es)]]),0)&gt;0,1,"0")</f>
        <v>0</v>
      </c>
      <c r="AW52" s="29" t="str">
        <f>IF(IFERROR(FIND(AW$1,Proyectos[[#This Row],[Región (es)]]),0)&gt;0,1,"0")</f>
        <v>0</v>
      </c>
      <c r="AX52" s="29" t="str">
        <f>IF(IFERROR(FIND(AX$1,Proyectos[[#This Row],[Región (es)]]),0)&gt;0,1,"0")</f>
        <v>0</v>
      </c>
      <c r="AY52" s="29" t="str">
        <f>IF(IFERROR(FIND(AY$1,Proyectos[[#This Row],[Región (es)]]),0)&gt;0,1,"0")</f>
        <v>0</v>
      </c>
      <c r="AZ52" s="29" t="str">
        <f>IF(IFERROR(FIND(AZ$1,Proyectos[[#This Row],[Región (es)]]),0)&gt;0,1,"0")</f>
        <v>0</v>
      </c>
      <c r="BA52" s="29" t="str">
        <f>IF(IFERROR(FIND(BA$1,Proyectos[[#This Row],[Región (es)]]),0)&gt;0,1,"0")</f>
        <v>0</v>
      </c>
      <c r="BB52" s="29" t="str">
        <f>IF(IFERROR(FIND(BB$1,Proyectos[[#This Row],[Región (es)]]),0)&gt;0,1,"0")</f>
        <v>0</v>
      </c>
      <c r="BC52" s="29" t="str">
        <f>IF(IFERROR(FIND(BC$1,Proyectos[[#This Row],[Región (es)]]),0)&gt;0,1,"0")</f>
        <v>0</v>
      </c>
      <c r="BD52" s="29" t="str">
        <f>IF(IFERROR(FIND(BD$1,Proyectos[[#This Row],[Región (es)]]),0)&gt;0,1,"0")</f>
        <v>0</v>
      </c>
      <c r="BE52" s="29" t="str">
        <f>IF(IFERROR(FIND(BE$1,Proyectos[[#This Row],[Región (es)]]),0)&gt;0,1,"0")</f>
        <v>0</v>
      </c>
      <c r="BF52" s="29" t="str">
        <f>IF(IFERROR(FIND(BF$1,Proyectos[[#This Row],[Región (es)]]),0)&gt;0,1,"0")</f>
        <v>0</v>
      </c>
      <c r="BG52" s="29" t="str">
        <f>IF(IFERROR(FIND(BG$1,Proyectos[[#This Row],[Región (es)]]),0)&gt;0,1,"0")</f>
        <v>0</v>
      </c>
      <c r="BH52" s="29" t="str">
        <f>IF(IFERROR(FIND(BH$1,Proyectos[[#This Row],[Región (es)]]),0)&gt;0,1,"0")</f>
        <v>0</v>
      </c>
      <c r="BI52" s="29" t="str">
        <f>IF(IFERROR(FIND(BI$1,Proyectos[[#This Row],[Región (es)]]),0)&gt;0,1,"0")</f>
        <v>0</v>
      </c>
      <c r="BJ52" s="29" t="str">
        <f>IF(IFERROR(FIND(BJ$1,Proyectos[[#This Row],[Región (es)]]),0)&gt;0,1,"0")</f>
        <v>0</v>
      </c>
    </row>
    <row r="53" spans="1:63" hidden="1" x14ac:dyDescent="0.25">
      <c r="A53" s="12">
        <f>IF(Proyectos[[#This Row],[Estado]]="Aprobado",ROW(),"0")</f>
        <v>53</v>
      </c>
      <c r="B53" s="13">
        <v>2017</v>
      </c>
      <c r="C53" s="24">
        <v>676</v>
      </c>
      <c r="D53" s="15" t="s">
        <v>574</v>
      </c>
      <c r="E53" s="14">
        <v>43717</v>
      </c>
      <c r="F53" s="14">
        <v>43717</v>
      </c>
      <c r="G53" s="15"/>
      <c r="H53" s="14">
        <v>43717</v>
      </c>
      <c r="I53" s="14"/>
      <c r="J53" s="14">
        <v>43717</v>
      </c>
      <c r="K53" s="13" t="s">
        <v>1087</v>
      </c>
      <c r="L53" s="13" t="s">
        <v>1088</v>
      </c>
      <c r="M53" s="13">
        <v>2017</v>
      </c>
      <c r="N53" s="16" t="s">
        <v>974</v>
      </c>
      <c r="O53" s="16"/>
      <c r="P53" s="16" t="s">
        <v>950</v>
      </c>
      <c r="Q53" s="16"/>
      <c r="R53" s="13">
        <v>60</v>
      </c>
      <c r="T53" s="13" t="s">
        <v>951</v>
      </c>
      <c r="U53" s="13">
        <v>12</v>
      </c>
      <c r="V53" s="13">
        <f>Proyectos[[#This Row],[Duración Inicial en Meses]]+IFERROR(VLOOKUP(Proyectos[[#This Row],[Folio Proyecto]],'[1]Solicitudes Especiales'!O:P,2,FALSE),0)</f>
        <v>60</v>
      </c>
      <c r="W53" s="12">
        <v>120</v>
      </c>
      <c r="X53" s="16" t="s">
        <v>816</v>
      </c>
      <c r="Y53" s="16" t="s">
        <v>952</v>
      </c>
      <c r="Z53" s="25">
        <v>681130000</v>
      </c>
      <c r="AA53" s="25"/>
      <c r="AB53" s="25">
        <f>Proyectos[[#This Row],[Monto de Donación (Solicitado)]]+Proyectos[[#This Row],[Aporte Propio]]</f>
        <v>681130000</v>
      </c>
      <c r="AC53" s="25">
        <f>Proyectos[[#This Row],[Monto de Donación (Solicitado)]]+IFERROR(VLOOKUP(Proyectos[[#This Row],[Folio Proyecto]],'[1]Solicitudes Especiales'!R:S,2,FALSE),0)</f>
        <v>681130000</v>
      </c>
      <c r="AD53" s="26">
        <v>43481</v>
      </c>
      <c r="AE53" s="19"/>
      <c r="AF5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3" s="25" t="str">
        <f>IFERROR(VLOOKUP(Proyectos[[#This Row],[Folio Proyecto]],[1]!Reporte_Ley_N°21.015[[FOLIO PROYECTO]:[PERMANENCIA EN EL PUESTO DE TRABAJO LUEGO DE 9 MESES]],6,FALSE),"Sin Información")</f>
        <v>Sin Información</v>
      </c>
      <c r="AJ53" s="27" t="str">
        <f>IF(OR(Proyectos[[#This Row],[Fecha de Incio]]="Sin Información",Proyectos[[#This Row],[Fecha de Incio]]=""),"Sin Información",EDATE(Proyectos[[#This Row],[Fecha de Incio]],Proyectos[[#This Row],[Duración Aprobada]]))</f>
        <v>Sin Información</v>
      </c>
      <c r="AK53" s="27" t="str">
        <f ca="1">IF(Proyectos[[#This Row],[Fecha de Término]]="Sin Información","Sin Información",IF(Proyectos[[#This Row],[Fecha de Término]]&gt;TODAY(),"En Ejecución",IF(Proyectos[[#This Row],[Fecha de Término]]&lt;TODAY(),"Finalizado","FALSO")))</f>
        <v>Sin Información</v>
      </c>
      <c r="AL53" s="27" t="s">
        <v>988</v>
      </c>
      <c r="AN53" s="32" t="s">
        <v>1089</v>
      </c>
      <c r="AO53" s="32">
        <v>45155</v>
      </c>
      <c r="AP53" s="32" t="s">
        <v>1022</v>
      </c>
      <c r="AQ53" s="32" t="s">
        <v>1090</v>
      </c>
      <c r="AS53" s="13" t="str" cm="1">
        <f t="array" ref="AS53">IF(Proyectos[[#This Row],[Evaluado]]="SI",_xlfn.TEXTJOIN(" 
",TRUE,_xlfn._xlws.FILTER([1]!Interacciones[Fecha],([1]!Interacciones[Folio Proyecto]=Proyectos[[#This Row],[Folio Proyecto]])*([1]!Interacciones[Tipo]=[1]Categoría!$G$2),"Sin Observaciones")),"Sin Evaluación")</f>
        <v>Sin Evaluación</v>
      </c>
      <c r="AT53" s="13" t="str" cm="1">
        <f t="array" ref="AT53">IF(Proyectos[[#This Row],[Evaluado]]="SI",_xlfn.TEXTJOIN(" 
",TRUE,_xlfn._xlws.FILTER([1]!Interacciones[Fecha],([1]!Interacciones[Folio Proyecto]=Proyectos[[#This Row],[Folio Proyecto]])*([1]!Interacciones[Tipo]=[1]Categoría!$G$3),"Sin Corrección")),"Sin Evaluación")</f>
        <v>Sin Evaluación</v>
      </c>
      <c r="AU53" s="29" t="str">
        <f>IF(IFERROR(FIND(AU$1,Proyectos[[#This Row],[Región (es)]]),0)&gt;0,1,"0")</f>
        <v>0</v>
      </c>
      <c r="AV53" s="29" t="str">
        <f>IF(IFERROR(FIND(AV$1,Proyectos[[#This Row],[Región (es)]]),0)&gt;0,1,"0")</f>
        <v>0</v>
      </c>
      <c r="AW53" s="29" t="str">
        <f>IF(IFERROR(FIND(AW$1,Proyectos[[#This Row],[Región (es)]]),0)&gt;0,1,"0")</f>
        <v>0</v>
      </c>
      <c r="AX53" s="29" t="str">
        <f>IF(IFERROR(FIND(AX$1,Proyectos[[#This Row],[Región (es)]]),0)&gt;0,1,"0")</f>
        <v>0</v>
      </c>
      <c r="AY53" s="29" t="str">
        <f>IF(IFERROR(FIND(AY$1,Proyectos[[#This Row],[Región (es)]]),0)&gt;0,1,"0")</f>
        <v>0</v>
      </c>
      <c r="AZ53" s="29" t="str">
        <f>IF(IFERROR(FIND(AZ$1,Proyectos[[#This Row],[Región (es)]]),0)&gt;0,1,"0")</f>
        <v>0</v>
      </c>
      <c r="BA53" s="29" t="str">
        <f>IF(IFERROR(FIND(BA$1,Proyectos[[#This Row],[Región (es)]]),0)&gt;0,1,"0")</f>
        <v>0</v>
      </c>
      <c r="BB53" s="29" t="str">
        <f>IF(IFERROR(FIND(BB$1,Proyectos[[#This Row],[Región (es)]]),0)&gt;0,1,"0")</f>
        <v>0</v>
      </c>
      <c r="BC53" s="29" t="str">
        <f>IF(IFERROR(FIND(BC$1,Proyectos[[#This Row],[Región (es)]]),0)&gt;0,1,"0")</f>
        <v>0</v>
      </c>
      <c r="BD53" s="29" t="str">
        <f>IF(IFERROR(FIND(BD$1,Proyectos[[#This Row],[Región (es)]]),0)&gt;0,1,"0")</f>
        <v>0</v>
      </c>
      <c r="BE53" s="29" t="str">
        <f>IF(IFERROR(FIND(BE$1,Proyectos[[#This Row],[Región (es)]]),0)&gt;0,1,"0")</f>
        <v>0</v>
      </c>
      <c r="BF53" s="29" t="str">
        <f>IF(IFERROR(FIND(BF$1,Proyectos[[#This Row],[Región (es)]]),0)&gt;0,1,"0")</f>
        <v>0</v>
      </c>
      <c r="BG53" s="29" t="str">
        <f>IF(IFERROR(FIND(BG$1,Proyectos[[#This Row],[Región (es)]]),0)&gt;0,1,"0")</f>
        <v>0</v>
      </c>
      <c r="BH53" s="29" t="str">
        <f>IF(IFERROR(FIND(BH$1,Proyectos[[#This Row],[Región (es)]]),0)&gt;0,1,"0")</f>
        <v>0</v>
      </c>
      <c r="BI53" s="29" t="str">
        <f>IF(IFERROR(FIND(BI$1,Proyectos[[#This Row],[Región (es)]]),0)&gt;0,1,"0")</f>
        <v>0</v>
      </c>
      <c r="BJ53" s="29" t="str">
        <f>IF(IFERROR(FIND(BJ$1,Proyectos[[#This Row],[Región (es)]]),0)&gt;0,1,"0")</f>
        <v>0</v>
      </c>
    </row>
    <row r="54" spans="1:63" hidden="1" x14ac:dyDescent="0.25">
      <c r="A54" s="12">
        <f>IF(Proyectos[[#This Row],[Estado]]="Aprobado",ROW(),"0")</f>
        <v>54</v>
      </c>
      <c r="B54" s="13">
        <v>2138</v>
      </c>
      <c r="C54" s="24">
        <v>828</v>
      </c>
      <c r="D54" s="15" t="s">
        <v>971</v>
      </c>
      <c r="E54" s="14">
        <v>43752</v>
      </c>
      <c r="F54" s="14">
        <v>43752</v>
      </c>
      <c r="G54" s="15"/>
      <c r="H54" s="14">
        <v>43752</v>
      </c>
      <c r="I54" s="14"/>
      <c r="J54" s="14">
        <v>43752</v>
      </c>
      <c r="K54" s="13" t="s">
        <v>1092</v>
      </c>
      <c r="L54" s="13" t="s">
        <v>1093</v>
      </c>
      <c r="M54" s="13">
        <v>2138</v>
      </c>
      <c r="N54" s="16" t="s">
        <v>974</v>
      </c>
      <c r="O54" s="16"/>
      <c r="P54" s="16" t="s">
        <v>950</v>
      </c>
      <c r="Q54" s="16"/>
      <c r="R54" s="13">
        <v>202</v>
      </c>
      <c r="T54" s="13" t="s">
        <v>951</v>
      </c>
      <c r="U54" s="13">
        <v>36</v>
      </c>
      <c r="V54" s="13">
        <f>Proyectos[[#This Row],[Duración Inicial en Meses]]+IFERROR(VLOOKUP(Proyectos[[#This Row],[Folio Proyecto]],'[1]Solicitudes Especiales'!O:P,2,FALSE),0)</f>
        <v>50</v>
      </c>
      <c r="W54" s="12">
        <v>270</v>
      </c>
      <c r="X54" s="16" t="s">
        <v>816</v>
      </c>
      <c r="Y54" s="16" t="s">
        <v>952</v>
      </c>
      <c r="Z54" s="25">
        <v>2865030000</v>
      </c>
      <c r="AA54" s="25"/>
      <c r="AB54" s="25">
        <f>Proyectos[[#This Row],[Monto de Donación (Solicitado)]]+Proyectos[[#This Row],[Aporte Propio]]</f>
        <v>2865030000</v>
      </c>
      <c r="AC54" s="25">
        <f>Proyectos[[#This Row],[Monto de Donación (Solicitado)]]+IFERROR(VLOOKUP(Proyectos[[#This Row],[Folio Proyecto]],'[1]Solicitudes Especiales'!R:S,2,FALSE),0)</f>
        <v>3151533000</v>
      </c>
      <c r="AD54" s="26">
        <v>43831</v>
      </c>
      <c r="AE54" s="19"/>
      <c r="AF5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4" s="25" t="str">
        <f>IFERROR(VLOOKUP(Proyectos[[#This Row],[Folio Proyecto]],[1]!Reporte_Ley_N°21.015[[FOLIO PROYECTO]:[PERMANENCIA EN EL PUESTO DE TRABAJO LUEGO DE 9 MESES]],6,FALSE),"Sin Información")</f>
        <v>Sin Información</v>
      </c>
      <c r="AJ54" s="27" t="str">
        <f>IF(OR(Proyectos[[#This Row],[Fecha de Incio]]="Sin Información",Proyectos[[#This Row],[Fecha de Incio]]=""),"Sin Información",EDATE(Proyectos[[#This Row],[Fecha de Incio]],Proyectos[[#This Row],[Duración Aprobada]]))</f>
        <v>Sin Información</v>
      </c>
      <c r="AK54" s="27" t="str">
        <f ca="1">IF(Proyectos[[#This Row],[Fecha de Término]]="Sin Información","Sin Información",IF(Proyectos[[#This Row],[Fecha de Término]]&gt;TODAY(),"En Ejecución",IF(Proyectos[[#This Row],[Fecha de Término]]&lt;TODAY(),"Finalizado","FALSO")))</f>
        <v>Sin Información</v>
      </c>
      <c r="AL54" s="27" t="s">
        <v>976</v>
      </c>
      <c r="AN54" s="32" t="s">
        <v>977</v>
      </c>
      <c r="AO54" s="32">
        <v>45352</v>
      </c>
      <c r="AP54" s="32" t="s">
        <v>1022</v>
      </c>
      <c r="AQ54" s="32" t="s">
        <v>1094</v>
      </c>
      <c r="AS54" s="13" t="str" cm="1">
        <f t="array" ref="AS54">IF(Proyectos[[#This Row],[Evaluado]]="SI",_xlfn.TEXTJOIN(" 
",TRUE,_xlfn._xlws.FILTER([1]!Interacciones[Fecha],([1]!Interacciones[Folio Proyecto]=Proyectos[[#This Row],[Folio Proyecto]])*([1]!Interacciones[Tipo]=[1]Categoría!$G$2),"Sin Observaciones")),"Sin Evaluación")</f>
        <v>Sin Evaluación</v>
      </c>
      <c r="AT54" s="13" t="str" cm="1">
        <f t="array" ref="AT54">IF(Proyectos[[#This Row],[Evaluado]]="SI",_xlfn.TEXTJOIN(" 
",TRUE,_xlfn._xlws.FILTER([1]!Interacciones[Fecha],([1]!Interacciones[Folio Proyecto]=Proyectos[[#This Row],[Folio Proyecto]])*([1]!Interacciones[Tipo]=[1]Categoría!$G$3),"Sin Corrección")),"Sin Evaluación")</f>
        <v>Sin Evaluación</v>
      </c>
      <c r="AU54" s="29" t="str">
        <f>IF(IFERROR(FIND(AU$1,Proyectos[[#This Row],[Región (es)]]),0)&gt;0,1,"0")</f>
        <v>0</v>
      </c>
      <c r="AV54" s="29" t="str">
        <f>IF(IFERROR(FIND(AV$1,Proyectos[[#This Row],[Región (es)]]),0)&gt;0,1,"0")</f>
        <v>0</v>
      </c>
      <c r="AW54" s="29" t="str">
        <f>IF(IFERROR(FIND(AW$1,Proyectos[[#This Row],[Región (es)]]),0)&gt;0,1,"0")</f>
        <v>0</v>
      </c>
      <c r="AX54" s="29" t="str">
        <f>IF(IFERROR(FIND(AX$1,Proyectos[[#This Row],[Región (es)]]),0)&gt;0,1,"0")</f>
        <v>0</v>
      </c>
      <c r="AY54" s="29" t="str">
        <f>IF(IFERROR(FIND(AY$1,Proyectos[[#This Row],[Región (es)]]),0)&gt;0,1,"0")</f>
        <v>0</v>
      </c>
      <c r="AZ54" s="29" t="str">
        <f>IF(IFERROR(FIND(AZ$1,Proyectos[[#This Row],[Región (es)]]),0)&gt;0,1,"0")</f>
        <v>0</v>
      </c>
      <c r="BA54" s="29" t="str">
        <f>IF(IFERROR(FIND(BA$1,Proyectos[[#This Row],[Región (es)]]),0)&gt;0,1,"0")</f>
        <v>0</v>
      </c>
      <c r="BB54" s="29" t="str">
        <f>IF(IFERROR(FIND(BB$1,Proyectos[[#This Row],[Región (es)]]),0)&gt;0,1,"0")</f>
        <v>0</v>
      </c>
      <c r="BC54" s="29" t="str">
        <f>IF(IFERROR(FIND(BC$1,Proyectos[[#This Row],[Región (es)]]),0)&gt;0,1,"0")</f>
        <v>0</v>
      </c>
      <c r="BD54" s="29" t="str">
        <f>IF(IFERROR(FIND(BD$1,Proyectos[[#This Row],[Región (es)]]),0)&gt;0,1,"0")</f>
        <v>0</v>
      </c>
      <c r="BE54" s="29" t="str">
        <f>IF(IFERROR(FIND(BE$1,Proyectos[[#This Row],[Región (es)]]),0)&gt;0,1,"0")</f>
        <v>0</v>
      </c>
      <c r="BF54" s="29" t="str">
        <f>IF(IFERROR(FIND(BF$1,Proyectos[[#This Row],[Región (es)]]),0)&gt;0,1,"0")</f>
        <v>0</v>
      </c>
      <c r="BG54" s="29" t="str">
        <f>IF(IFERROR(FIND(BG$1,Proyectos[[#This Row],[Región (es)]]),0)&gt;0,1,"0")</f>
        <v>0</v>
      </c>
      <c r="BH54" s="29" t="str">
        <f>IF(IFERROR(FIND(BH$1,Proyectos[[#This Row],[Región (es)]]),0)&gt;0,1,"0")</f>
        <v>0</v>
      </c>
      <c r="BI54" s="29" t="str">
        <f>IF(IFERROR(FIND(BI$1,Proyectos[[#This Row],[Región (es)]]),0)&gt;0,1,"0")</f>
        <v>0</v>
      </c>
      <c r="BJ54" s="29" t="str">
        <f>IF(IFERROR(FIND(BJ$1,Proyectos[[#This Row],[Región (es)]]),0)&gt;0,1,"0")</f>
        <v>0</v>
      </c>
      <c r="BK54" s="13" t="s">
        <v>980</v>
      </c>
    </row>
    <row r="55" spans="1:63" hidden="1" x14ac:dyDescent="0.25">
      <c r="A55" s="12">
        <f>IF(Proyectos[[#This Row],[Estado]]="Aprobado",ROW(),"0")</f>
        <v>55</v>
      </c>
      <c r="B55" s="13">
        <v>2189</v>
      </c>
      <c r="C55" s="24">
        <v>867</v>
      </c>
      <c r="D55" s="15" t="s">
        <v>1109</v>
      </c>
      <c r="E55" s="14">
        <v>43817</v>
      </c>
      <c r="F55" s="14">
        <v>43817</v>
      </c>
      <c r="G55" s="15"/>
      <c r="H55" s="14">
        <v>43817</v>
      </c>
      <c r="I55" s="14"/>
      <c r="J55" s="14">
        <v>43817</v>
      </c>
      <c r="K55" s="13" t="s">
        <v>1110</v>
      </c>
      <c r="L55" s="13" t="s">
        <v>1111</v>
      </c>
      <c r="M55" s="13">
        <v>2189</v>
      </c>
      <c r="N55" s="16" t="s">
        <v>974</v>
      </c>
      <c r="O55" s="16"/>
      <c r="P55" s="16" t="s">
        <v>950</v>
      </c>
      <c r="Q55" s="16"/>
      <c r="T55" s="13" t="s">
        <v>951</v>
      </c>
      <c r="U55" s="13">
        <v>60</v>
      </c>
      <c r="V55" s="13">
        <f>Proyectos[[#This Row],[Duración Inicial en Meses]]+IFERROR(VLOOKUP(Proyectos[[#This Row],[Folio Proyecto]],'[1]Solicitudes Especiales'!O:P,2,FALSE),0)</f>
        <v>72</v>
      </c>
      <c r="W55" s="12">
        <v>40</v>
      </c>
      <c r="X55" s="16" t="s">
        <v>1112</v>
      </c>
      <c r="Y55" s="16" t="s">
        <v>952</v>
      </c>
      <c r="Z55" s="25">
        <v>393390718</v>
      </c>
      <c r="AA55" s="25"/>
      <c r="AB55" s="25">
        <f>Proyectos[[#This Row],[Monto de Donación (Solicitado)]]+Proyectos[[#This Row],[Aporte Propio]]</f>
        <v>393390718</v>
      </c>
      <c r="AC55" s="25">
        <f>Proyectos[[#This Row],[Monto de Donación (Solicitado)]]+IFERROR(VLOOKUP(Proyectos[[#This Row],[Folio Proyecto]],'[1]Solicitudes Especiales'!R:S,2,FALSE),0)</f>
        <v>393390718</v>
      </c>
      <c r="AD55" s="26">
        <v>43829</v>
      </c>
      <c r="AE55" s="19"/>
      <c r="AF5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5" s="25" t="str">
        <f>IFERROR(VLOOKUP(Proyectos[[#This Row],[Folio Proyecto]],[1]!Reporte_Ley_N°21.015[[FOLIO PROYECTO]:[PERMANENCIA EN EL PUESTO DE TRABAJO LUEGO DE 9 MESES]],6,FALSE),"Sin Información")</f>
        <v>Sin Información</v>
      </c>
      <c r="AJ55" s="27" t="str">
        <f>IF(OR(Proyectos[[#This Row],[Fecha de Incio]]="Sin Información",Proyectos[[#This Row],[Fecha de Incio]]=""),"Sin Información",EDATE(Proyectos[[#This Row],[Fecha de Incio]],Proyectos[[#This Row],[Duración Aprobada]]))</f>
        <v>Sin Información</v>
      </c>
      <c r="AK55" s="27" t="str">
        <f ca="1">IF(Proyectos[[#This Row],[Fecha de Término]]="Sin Información","Sin Información",IF(Proyectos[[#This Row],[Fecha de Término]]&gt;TODAY(),"En Ejecución",IF(Proyectos[[#This Row],[Fecha de Término]]&lt;TODAY(),"Finalizado","FALSO")))</f>
        <v>Sin Información</v>
      </c>
      <c r="AL55" s="27" t="s">
        <v>988</v>
      </c>
      <c r="AS55" s="13" t="str" cm="1">
        <f t="array" ref="AS55">IF(Proyectos[[#This Row],[Evaluado]]="SI",_xlfn.TEXTJOIN(" 
",TRUE,_xlfn._xlws.FILTER([1]!Interacciones[Fecha],([1]!Interacciones[Folio Proyecto]=Proyectos[[#This Row],[Folio Proyecto]])*([1]!Interacciones[Tipo]=[1]Categoría!$G$2),"Sin Observaciones")),"Sin Evaluación")</f>
        <v>Sin Evaluación</v>
      </c>
      <c r="AT55" s="13" t="str" cm="1">
        <f t="array" ref="AT55">IF(Proyectos[[#This Row],[Evaluado]]="SI",_xlfn.TEXTJOIN(" 
",TRUE,_xlfn._xlws.FILTER([1]!Interacciones[Fecha],([1]!Interacciones[Folio Proyecto]=Proyectos[[#This Row],[Folio Proyecto]])*([1]!Interacciones[Tipo]=[1]Categoría!$G$3),"Sin Corrección")),"Sin Evaluación")</f>
        <v>Sin Evaluación</v>
      </c>
      <c r="AU55" s="29" t="str">
        <f>IF(IFERROR(FIND(AU$1,Proyectos[[#This Row],[Región (es)]]),0)&gt;0,1,"0")</f>
        <v>0</v>
      </c>
      <c r="AV55" s="29" t="str">
        <f>IF(IFERROR(FIND(AV$1,Proyectos[[#This Row],[Región (es)]]),0)&gt;0,1,"0")</f>
        <v>0</v>
      </c>
      <c r="AW55" s="29" t="str">
        <f>IF(IFERROR(FIND(AW$1,Proyectos[[#This Row],[Región (es)]]),0)&gt;0,1,"0")</f>
        <v>0</v>
      </c>
      <c r="AX55" s="29" t="str">
        <f>IF(IFERROR(FIND(AX$1,Proyectos[[#This Row],[Región (es)]]),0)&gt;0,1,"0")</f>
        <v>0</v>
      </c>
      <c r="AY55" s="29" t="str">
        <f>IF(IFERROR(FIND(AY$1,Proyectos[[#This Row],[Región (es)]]),0)&gt;0,1,"0")</f>
        <v>0</v>
      </c>
      <c r="AZ55" s="29" t="str">
        <f>IF(IFERROR(FIND(AZ$1,Proyectos[[#This Row],[Región (es)]]),0)&gt;0,1,"0")</f>
        <v>0</v>
      </c>
      <c r="BA55" s="29" t="str">
        <f>IF(IFERROR(FIND(BA$1,Proyectos[[#This Row],[Región (es)]]),0)&gt;0,1,"0")</f>
        <v>0</v>
      </c>
      <c r="BB55" s="29" t="str">
        <f>IF(IFERROR(FIND(BB$1,Proyectos[[#This Row],[Región (es)]]),0)&gt;0,1,"0")</f>
        <v>0</v>
      </c>
      <c r="BC55" s="29" t="str">
        <f>IF(IFERROR(FIND(BC$1,Proyectos[[#This Row],[Región (es)]]),0)&gt;0,1,"0")</f>
        <v>0</v>
      </c>
      <c r="BD55" s="29" t="str">
        <f>IF(IFERROR(FIND(BD$1,Proyectos[[#This Row],[Región (es)]]),0)&gt;0,1,"0")</f>
        <v>0</v>
      </c>
      <c r="BE55" s="29">
        <f>IF(IFERROR(FIND(BE$1,Proyectos[[#This Row],[Región (es)]]),0)&gt;0,1,"0")</f>
        <v>1</v>
      </c>
      <c r="BF55" s="29" t="str">
        <f>IF(IFERROR(FIND(BF$1,Proyectos[[#This Row],[Región (es)]]),0)&gt;0,1,"0")</f>
        <v>0</v>
      </c>
      <c r="BG55" s="29" t="str">
        <f>IF(IFERROR(FIND(BG$1,Proyectos[[#This Row],[Región (es)]]),0)&gt;0,1,"0")</f>
        <v>0</v>
      </c>
      <c r="BH55" s="29" t="str">
        <f>IF(IFERROR(FIND(BH$1,Proyectos[[#This Row],[Región (es)]]),0)&gt;0,1,"0")</f>
        <v>0</v>
      </c>
      <c r="BI55" s="29" t="str">
        <f>IF(IFERROR(FIND(BI$1,Proyectos[[#This Row],[Región (es)]]),0)&gt;0,1,"0")</f>
        <v>0</v>
      </c>
      <c r="BJ55" s="29" t="str">
        <f>IF(IFERROR(FIND(BJ$1,Proyectos[[#This Row],[Región (es)]]),0)&gt;0,1,"0")</f>
        <v>0</v>
      </c>
    </row>
    <row r="56" spans="1:63" hidden="1" x14ac:dyDescent="0.25">
      <c r="A56" s="12">
        <f>IF(Proyectos[[#This Row],[Estado]]="Aprobado",ROW(),"0")</f>
        <v>56</v>
      </c>
      <c r="B56" s="13">
        <v>2129</v>
      </c>
      <c r="C56" s="24">
        <v>677</v>
      </c>
      <c r="D56" s="15" t="s">
        <v>961</v>
      </c>
      <c r="E56" s="14">
        <v>43857</v>
      </c>
      <c r="F56" s="14">
        <v>43857</v>
      </c>
      <c r="G56" s="15"/>
      <c r="H56" s="14">
        <v>43857</v>
      </c>
      <c r="I56" s="14"/>
      <c r="J56" s="14">
        <v>43857</v>
      </c>
      <c r="K56" s="13" t="s">
        <v>1114</v>
      </c>
      <c r="L56" s="13" t="s">
        <v>1115</v>
      </c>
      <c r="M56" s="13">
        <v>2129</v>
      </c>
      <c r="N56" s="16" t="s">
        <v>974</v>
      </c>
      <c r="O56" s="16"/>
      <c r="P56" s="16" t="s">
        <v>950</v>
      </c>
      <c r="Q56" s="16"/>
      <c r="R56" s="13">
        <v>178</v>
      </c>
      <c r="T56" s="13" t="s">
        <v>951</v>
      </c>
      <c r="U56" s="13">
        <v>36</v>
      </c>
      <c r="V56" s="13">
        <f>Proyectos[[#This Row],[Duración Inicial en Meses]]+IFERROR(VLOOKUP(Proyectos[[#This Row],[Folio Proyecto]],'[1]Solicitudes Especiales'!O:P,2,FALSE),0)</f>
        <v>36</v>
      </c>
      <c r="W56" s="12">
        <v>240</v>
      </c>
      <c r="X56" s="16" t="s">
        <v>1116</v>
      </c>
      <c r="Y56" s="16" t="s">
        <v>952</v>
      </c>
      <c r="Z56" s="25">
        <v>2258376000</v>
      </c>
      <c r="AA56" s="25"/>
      <c r="AB56" s="25">
        <f>Proyectos[[#This Row],[Monto de Donación (Solicitado)]]+Proyectos[[#This Row],[Aporte Propio]]</f>
        <v>2258376000</v>
      </c>
      <c r="AC56" s="25">
        <f>Proyectos[[#This Row],[Monto de Donación (Solicitado)]]+IFERROR(VLOOKUP(Proyectos[[#This Row],[Folio Proyecto]],'[1]Solicitudes Especiales'!R:S,2,FALSE),0)</f>
        <v>2258376000</v>
      </c>
      <c r="AD56" s="26">
        <v>44166</v>
      </c>
      <c r="AE56" s="19"/>
      <c r="AF5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6" s="25" t="str">
        <f>IFERROR(VLOOKUP(Proyectos[[#This Row],[Folio Proyecto]],[1]!Reporte_Ley_N°21.015[[FOLIO PROYECTO]:[PERMANENCIA EN EL PUESTO DE TRABAJO LUEGO DE 9 MESES]],6,FALSE),"Sin Información")</f>
        <v>Sin Información</v>
      </c>
      <c r="AJ56" s="27" t="str">
        <f>IF(OR(Proyectos[[#This Row],[Fecha de Incio]]="Sin Información",Proyectos[[#This Row],[Fecha de Incio]]=""),"Sin Información",EDATE(Proyectos[[#This Row],[Fecha de Incio]],Proyectos[[#This Row],[Duración Aprobada]]))</f>
        <v>Sin Información</v>
      </c>
      <c r="AK56" s="27" t="str">
        <f ca="1">IF(Proyectos[[#This Row],[Fecha de Término]]="Sin Información","Sin Información",IF(Proyectos[[#This Row],[Fecha de Término]]&gt;TODAY(),"En Ejecución",IF(Proyectos[[#This Row],[Fecha de Término]]&lt;TODAY(),"Finalizado","FALSO")))</f>
        <v>Sin Información</v>
      </c>
      <c r="AL56" s="27" t="s">
        <v>976</v>
      </c>
      <c r="AN56" s="32"/>
      <c r="AO56" s="32"/>
      <c r="AP56" s="32"/>
      <c r="AQ56" s="32" t="s">
        <v>998</v>
      </c>
      <c r="AS56" s="13" t="str" cm="1">
        <f t="array" ref="AS56">IF(Proyectos[[#This Row],[Evaluado]]="SI",_xlfn.TEXTJOIN(" 
",TRUE,_xlfn._xlws.FILTER([1]!Interacciones[Fecha],([1]!Interacciones[Folio Proyecto]=Proyectos[[#This Row],[Folio Proyecto]])*([1]!Interacciones[Tipo]=[1]Categoría!$G$2),"Sin Observaciones")),"Sin Evaluación")</f>
        <v>Sin Evaluación</v>
      </c>
      <c r="AT56" s="13" t="str" cm="1">
        <f t="array" ref="AT56">IF(Proyectos[[#This Row],[Evaluado]]="SI",_xlfn.TEXTJOIN(" 
",TRUE,_xlfn._xlws.FILTER([1]!Interacciones[Fecha],([1]!Interacciones[Folio Proyecto]=Proyectos[[#This Row],[Folio Proyecto]])*([1]!Interacciones[Tipo]=[1]Categoría!$G$3),"Sin Corrección")),"Sin Evaluación")</f>
        <v>Sin Evaluación</v>
      </c>
      <c r="AU56" s="29" t="str">
        <f>IF(IFERROR(FIND(AU$1,Proyectos[[#This Row],[Región (es)]]),0)&gt;0,1,"0")</f>
        <v>0</v>
      </c>
      <c r="AV56" s="29" t="str">
        <f>IF(IFERROR(FIND(AV$1,Proyectos[[#This Row],[Región (es)]]),0)&gt;0,1,"0")</f>
        <v>0</v>
      </c>
      <c r="AW56" s="29">
        <f>IF(IFERROR(FIND(AW$1,Proyectos[[#This Row],[Región (es)]]),0)&gt;0,1,"0")</f>
        <v>1</v>
      </c>
      <c r="AX56" s="29" t="str">
        <f>IF(IFERROR(FIND(AX$1,Proyectos[[#This Row],[Región (es)]]),0)&gt;0,1,"0")</f>
        <v>0</v>
      </c>
      <c r="AY56" s="29" t="str">
        <f>IF(IFERROR(FIND(AY$1,Proyectos[[#This Row],[Región (es)]]),0)&gt;0,1,"0")</f>
        <v>0</v>
      </c>
      <c r="AZ56" s="29" t="str">
        <f>IF(IFERROR(FIND(AZ$1,Proyectos[[#This Row],[Región (es)]]),0)&gt;0,1,"0")</f>
        <v>0</v>
      </c>
      <c r="BA56" s="29">
        <f>IF(IFERROR(FIND(BA$1,Proyectos[[#This Row],[Región (es)]]),0)&gt;0,1,"0")</f>
        <v>1</v>
      </c>
      <c r="BB56" s="29" t="str">
        <f>IF(IFERROR(FIND(BB$1,Proyectos[[#This Row],[Región (es)]]),0)&gt;0,1,"0")</f>
        <v>0</v>
      </c>
      <c r="BC56" s="29">
        <f>IF(IFERROR(FIND(BC$1,Proyectos[[#This Row],[Región (es)]]),0)&gt;0,1,"0")</f>
        <v>1</v>
      </c>
      <c r="BD56" s="29">
        <f>IF(IFERROR(FIND(BD$1,Proyectos[[#This Row],[Región (es)]]),0)&gt;0,1,"0")</f>
        <v>1</v>
      </c>
      <c r="BE56" s="29" t="str">
        <f>IF(IFERROR(FIND(BE$1,Proyectos[[#This Row],[Región (es)]]),0)&gt;0,1,"0")</f>
        <v>0</v>
      </c>
      <c r="BF56" s="29" t="str">
        <f>IF(IFERROR(FIND(BF$1,Proyectos[[#This Row],[Región (es)]]),0)&gt;0,1,"0")</f>
        <v>0</v>
      </c>
      <c r="BG56" s="29" t="str">
        <f>IF(IFERROR(FIND(BG$1,Proyectos[[#This Row],[Región (es)]]),0)&gt;0,1,"0")</f>
        <v>0</v>
      </c>
      <c r="BH56" s="29">
        <f>IF(IFERROR(FIND(BH$1,Proyectos[[#This Row],[Región (es)]]),0)&gt;0,1,"0")</f>
        <v>1</v>
      </c>
      <c r="BI56" s="29" t="str">
        <f>IF(IFERROR(FIND(BI$1,Proyectos[[#This Row],[Región (es)]]),0)&gt;0,1,"0")</f>
        <v>0</v>
      </c>
      <c r="BJ56" s="29">
        <f>IF(IFERROR(FIND(BJ$1,Proyectos[[#This Row],[Región (es)]]),0)&gt;0,1,"0")</f>
        <v>1</v>
      </c>
    </row>
    <row r="57" spans="1:63" hidden="1" x14ac:dyDescent="0.25">
      <c r="A57" s="12">
        <f>IF(Proyectos[[#This Row],[Estado]]="Aprobado",ROW(),"0")</f>
        <v>57</v>
      </c>
      <c r="B57" s="13">
        <v>2113</v>
      </c>
      <c r="C57" s="24">
        <v>677</v>
      </c>
      <c r="D57" s="15" t="s">
        <v>961</v>
      </c>
      <c r="E57" s="14">
        <v>43857</v>
      </c>
      <c r="F57" s="14">
        <v>43857</v>
      </c>
      <c r="G57" s="15"/>
      <c r="H57" s="14">
        <v>43857</v>
      </c>
      <c r="I57" s="14"/>
      <c r="J57" s="14">
        <v>43857</v>
      </c>
      <c r="K57" s="13" t="s">
        <v>1117</v>
      </c>
      <c r="L57" s="13" t="s">
        <v>1118</v>
      </c>
      <c r="M57" s="13">
        <v>2113</v>
      </c>
      <c r="N57" s="16" t="s">
        <v>974</v>
      </c>
      <c r="O57" s="16"/>
      <c r="P57" s="16" t="s">
        <v>950</v>
      </c>
      <c r="Q57" s="16"/>
      <c r="R57" s="13">
        <v>739</v>
      </c>
      <c r="T57" s="13" t="s">
        <v>951</v>
      </c>
      <c r="U57" s="13">
        <v>36</v>
      </c>
      <c r="V57" s="13">
        <f>Proyectos[[#This Row],[Duración Inicial en Meses]]+IFERROR(VLOOKUP(Proyectos[[#This Row],[Folio Proyecto]],'[1]Solicitudes Especiales'!O:P,2,FALSE),0)</f>
        <v>36</v>
      </c>
      <c r="W57" s="12">
        <v>960</v>
      </c>
      <c r="X57" s="16" t="s">
        <v>1119</v>
      </c>
      <c r="Y57" s="16" t="s">
        <v>952</v>
      </c>
      <c r="Z57" s="25">
        <v>3217584000</v>
      </c>
      <c r="AA57" s="25"/>
      <c r="AB57" s="25">
        <f>Proyectos[[#This Row],[Monto de Donación (Solicitado)]]+Proyectos[[#This Row],[Aporte Propio]]</f>
        <v>3217584000</v>
      </c>
      <c r="AC57" s="25">
        <f>Proyectos[[#This Row],[Monto de Donación (Solicitado)]]+IFERROR(VLOOKUP(Proyectos[[#This Row],[Folio Proyecto]],'[1]Solicitudes Especiales'!R:S,2,FALSE),0)</f>
        <v>3217584000</v>
      </c>
      <c r="AD57" s="26">
        <v>44228</v>
      </c>
      <c r="AE57" s="19"/>
      <c r="AF5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7" s="25" t="str">
        <f>IFERROR(VLOOKUP(Proyectos[[#This Row],[Folio Proyecto]],[1]!Reporte_Ley_N°21.015[[FOLIO PROYECTO]:[PERMANENCIA EN EL PUESTO DE TRABAJO LUEGO DE 9 MESES]],6,FALSE),"Sin Información")</f>
        <v>Sin Información</v>
      </c>
      <c r="AJ57" s="27" t="str">
        <f>IF(OR(Proyectos[[#This Row],[Fecha de Incio]]="Sin Información",Proyectos[[#This Row],[Fecha de Incio]]=""),"Sin Información",EDATE(Proyectos[[#This Row],[Fecha de Incio]],Proyectos[[#This Row],[Duración Aprobada]]))</f>
        <v>Sin Información</v>
      </c>
      <c r="AK57" s="27" t="str">
        <f ca="1">IF(Proyectos[[#This Row],[Fecha de Término]]="Sin Información","Sin Información",IF(Proyectos[[#This Row],[Fecha de Término]]&gt;TODAY(),"En Ejecución",IF(Proyectos[[#This Row],[Fecha de Término]]&lt;TODAY(),"Finalizado","FALSO")))</f>
        <v>Sin Información</v>
      </c>
      <c r="AL57" s="27" t="s">
        <v>976</v>
      </c>
      <c r="AN57" s="32"/>
      <c r="AO57" s="32"/>
      <c r="AP57" s="32"/>
      <c r="AQ57" s="32" t="s">
        <v>998</v>
      </c>
      <c r="AS57" s="13" t="str" cm="1">
        <f t="array" ref="AS57">IF(Proyectos[[#This Row],[Evaluado]]="SI",_xlfn.TEXTJOIN(" 
",TRUE,_xlfn._xlws.FILTER([1]!Interacciones[Fecha],([1]!Interacciones[Folio Proyecto]=Proyectos[[#This Row],[Folio Proyecto]])*([1]!Interacciones[Tipo]=[1]Categoría!$G$2),"Sin Observaciones")),"Sin Evaluación")</f>
        <v>Sin Evaluación</v>
      </c>
      <c r="AT57" s="13" t="str" cm="1">
        <f t="array" ref="AT57">IF(Proyectos[[#This Row],[Evaluado]]="SI",_xlfn.TEXTJOIN(" 
",TRUE,_xlfn._xlws.FILTER([1]!Interacciones[Fecha],([1]!Interacciones[Folio Proyecto]=Proyectos[[#This Row],[Folio Proyecto]])*([1]!Interacciones[Tipo]=[1]Categoría!$G$3),"Sin Corrección")),"Sin Evaluación")</f>
        <v>Sin Evaluación</v>
      </c>
      <c r="AU57" s="29" t="str">
        <f>IF(IFERROR(FIND(AU$1,Proyectos[[#This Row],[Región (es)]]),0)&gt;0,1,"0")</f>
        <v>0</v>
      </c>
      <c r="AV57" s="29" t="str">
        <f>IF(IFERROR(FIND(AV$1,Proyectos[[#This Row],[Región (es)]]),0)&gt;0,1,"0")</f>
        <v>0</v>
      </c>
      <c r="AW57" s="29">
        <f>IF(IFERROR(FIND(AW$1,Proyectos[[#This Row],[Región (es)]]),0)&gt;0,1,"0")</f>
        <v>1</v>
      </c>
      <c r="AX57" s="29" t="str">
        <f>IF(IFERROR(FIND(AX$1,Proyectos[[#This Row],[Región (es)]]),0)&gt;0,1,"0")</f>
        <v>0</v>
      </c>
      <c r="AY57" s="29" t="str">
        <f>IF(IFERROR(FIND(AY$1,Proyectos[[#This Row],[Región (es)]]),0)&gt;0,1,"0")</f>
        <v>0</v>
      </c>
      <c r="AZ57" s="29" t="str">
        <f>IF(IFERROR(FIND(AZ$1,Proyectos[[#This Row],[Región (es)]]),0)&gt;0,1,"0")</f>
        <v>0</v>
      </c>
      <c r="BA57" s="29">
        <f>IF(IFERROR(FIND(BA$1,Proyectos[[#This Row],[Región (es)]]),0)&gt;0,1,"0")</f>
        <v>1</v>
      </c>
      <c r="BB57" s="29" t="str">
        <f>IF(IFERROR(FIND(BB$1,Proyectos[[#This Row],[Región (es)]]),0)&gt;0,1,"0")</f>
        <v>0</v>
      </c>
      <c r="BC57" s="29" t="str">
        <f>IF(IFERROR(FIND(BC$1,Proyectos[[#This Row],[Región (es)]]),0)&gt;0,1,"0")</f>
        <v>0</v>
      </c>
      <c r="BD57" s="29">
        <f>IF(IFERROR(FIND(BD$1,Proyectos[[#This Row],[Región (es)]]),0)&gt;0,1,"0")</f>
        <v>1</v>
      </c>
      <c r="BE57" s="29" t="str">
        <f>IF(IFERROR(FIND(BE$1,Proyectos[[#This Row],[Región (es)]]),0)&gt;0,1,"0")</f>
        <v>0</v>
      </c>
      <c r="BF57" s="29">
        <f>IF(IFERROR(FIND(BF$1,Proyectos[[#This Row],[Región (es)]]),0)&gt;0,1,"0")</f>
        <v>1</v>
      </c>
      <c r="BG57" s="29" t="str">
        <f>IF(IFERROR(FIND(BG$1,Proyectos[[#This Row],[Región (es)]]),0)&gt;0,1,"0")</f>
        <v>0</v>
      </c>
      <c r="BH57" s="29" t="str">
        <f>IF(IFERROR(FIND(BH$1,Proyectos[[#This Row],[Región (es)]]),0)&gt;0,1,"0")</f>
        <v>0</v>
      </c>
      <c r="BI57" s="29" t="str">
        <f>IF(IFERROR(FIND(BI$1,Proyectos[[#This Row],[Región (es)]]),0)&gt;0,1,"0")</f>
        <v>0</v>
      </c>
      <c r="BJ57" s="29" t="str">
        <f>IF(IFERROR(FIND(BJ$1,Proyectos[[#This Row],[Región (es)]]),0)&gt;0,1,"0")</f>
        <v>0</v>
      </c>
    </row>
    <row r="58" spans="1:63" hidden="1" x14ac:dyDescent="0.25">
      <c r="A58" s="12">
        <f>IF(Proyectos[[#This Row],[Estado]]="Aprobado",ROW(),"0")</f>
        <v>58</v>
      </c>
      <c r="B58" s="13">
        <v>2122</v>
      </c>
      <c r="C58" s="24">
        <v>412</v>
      </c>
      <c r="D58" s="15" t="s">
        <v>956</v>
      </c>
      <c r="E58" s="14">
        <v>43857</v>
      </c>
      <c r="F58" s="14">
        <v>43857</v>
      </c>
      <c r="G58" s="15"/>
      <c r="H58" s="14">
        <v>43857</v>
      </c>
      <c r="I58" s="14"/>
      <c r="J58" s="14">
        <v>43857</v>
      </c>
      <c r="K58" s="13" t="s">
        <v>1120</v>
      </c>
      <c r="L58" s="13" t="s">
        <v>1121</v>
      </c>
      <c r="M58" s="13">
        <v>2122</v>
      </c>
      <c r="N58" s="16" t="s">
        <v>974</v>
      </c>
      <c r="O58" s="16"/>
      <c r="P58" s="16" t="s">
        <v>950</v>
      </c>
      <c r="Q58" s="16"/>
      <c r="R58" s="13">
        <v>35</v>
      </c>
      <c r="T58" s="13" t="s">
        <v>951</v>
      </c>
      <c r="U58" s="13">
        <v>48</v>
      </c>
      <c r="V58" s="13">
        <f>Proyectos[[#This Row],[Duración Inicial en Meses]]+IFERROR(VLOOKUP(Proyectos[[#This Row],[Folio Proyecto]],'[1]Solicitudes Especiales'!O:P,2,FALSE),0)</f>
        <v>72</v>
      </c>
      <c r="W58" s="12">
        <v>540</v>
      </c>
      <c r="X58" s="16" t="s">
        <v>1082</v>
      </c>
      <c r="Y58" s="16" t="s">
        <v>952</v>
      </c>
      <c r="Z58" s="25">
        <v>2513146000</v>
      </c>
      <c r="AA58" s="25"/>
      <c r="AB58" s="25">
        <f>Proyectos[[#This Row],[Monto de Donación (Solicitado)]]+Proyectos[[#This Row],[Aporte Propio]]</f>
        <v>2513146000</v>
      </c>
      <c r="AC58" s="25">
        <f>Proyectos[[#This Row],[Monto de Donación (Solicitado)]]+IFERROR(VLOOKUP(Proyectos[[#This Row],[Folio Proyecto]],'[1]Solicitudes Especiales'!R:S,2,FALSE),0)</f>
        <v>2583382261</v>
      </c>
      <c r="AD58" s="26">
        <v>43860</v>
      </c>
      <c r="AE58" s="19"/>
      <c r="AF5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8" s="25" t="str">
        <f>IFERROR(VLOOKUP(Proyectos[[#This Row],[Folio Proyecto]],[1]!Reporte_Ley_N°21.015[[FOLIO PROYECTO]:[PERMANENCIA EN EL PUESTO DE TRABAJO LUEGO DE 9 MESES]],6,FALSE),"Sin Información")</f>
        <v>Sin Información</v>
      </c>
      <c r="AJ58" s="27" t="str">
        <f>IF(OR(Proyectos[[#This Row],[Fecha de Incio]]="Sin Información",Proyectos[[#This Row],[Fecha de Incio]]=""),"Sin Información",EDATE(Proyectos[[#This Row],[Fecha de Incio]],Proyectos[[#This Row],[Duración Aprobada]]))</f>
        <v>Sin Información</v>
      </c>
      <c r="AK58" s="27" t="str">
        <f ca="1">IF(Proyectos[[#This Row],[Fecha de Término]]="Sin Información","Sin Información",IF(Proyectos[[#This Row],[Fecha de Término]]&gt;TODAY(),"En Ejecución",IF(Proyectos[[#This Row],[Fecha de Término]]&lt;TODAY(),"Finalizado","FALSO")))</f>
        <v>Sin Información</v>
      </c>
      <c r="AL58" s="27" t="s">
        <v>988</v>
      </c>
      <c r="AS58" s="13" t="str" cm="1">
        <f t="array" ref="AS58">IF(Proyectos[[#This Row],[Evaluado]]="SI",_xlfn.TEXTJOIN(" 
",TRUE,_xlfn._xlws.FILTER([1]!Interacciones[Fecha],([1]!Interacciones[Folio Proyecto]=Proyectos[[#This Row],[Folio Proyecto]])*([1]!Interacciones[Tipo]=[1]Categoría!$G$2),"Sin Observaciones")),"Sin Evaluación")</f>
        <v>Sin Evaluación</v>
      </c>
      <c r="AT58" s="13" t="str" cm="1">
        <f t="array" ref="AT58">IF(Proyectos[[#This Row],[Evaluado]]="SI",_xlfn.TEXTJOIN(" 
",TRUE,_xlfn._xlws.FILTER([1]!Interacciones[Fecha],([1]!Interacciones[Folio Proyecto]=Proyectos[[#This Row],[Folio Proyecto]])*([1]!Interacciones[Tipo]=[1]Categoría!$G$3),"Sin Corrección")),"Sin Evaluación")</f>
        <v>Sin Evaluación</v>
      </c>
      <c r="AU58" s="29" t="str">
        <f>IF(IFERROR(FIND(AU$1,Proyectos[[#This Row],[Región (es)]]),0)&gt;0,1,"0")</f>
        <v>0</v>
      </c>
      <c r="AV58" s="29" t="str">
        <f>IF(IFERROR(FIND(AV$1,Proyectos[[#This Row],[Región (es)]]),0)&gt;0,1,"0")</f>
        <v>0</v>
      </c>
      <c r="AW58" s="29" t="str">
        <f>IF(IFERROR(FIND(AW$1,Proyectos[[#This Row],[Región (es)]]),0)&gt;0,1,"0")</f>
        <v>0</v>
      </c>
      <c r="AX58" s="29" t="str">
        <f>IF(IFERROR(FIND(AX$1,Proyectos[[#This Row],[Región (es)]]),0)&gt;0,1,"0")</f>
        <v>0</v>
      </c>
      <c r="AY58" s="29" t="str">
        <f>IF(IFERROR(FIND(AY$1,Proyectos[[#This Row],[Región (es)]]),0)&gt;0,1,"0")</f>
        <v>0</v>
      </c>
      <c r="AZ58" s="29" t="str">
        <f>IF(IFERROR(FIND(AZ$1,Proyectos[[#This Row],[Región (es)]]),0)&gt;0,1,"0")</f>
        <v>0</v>
      </c>
      <c r="BA58" s="29">
        <f>IF(IFERROR(FIND(BA$1,Proyectos[[#This Row],[Región (es)]]),0)&gt;0,1,"0")</f>
        <v>1</v>
      </c>
      <c r="BB58" s="29" t="str">
        <f>IF(IFERROR(FIND(BB$1,Proyectos[[#This Row],[Región (es)]]),0)&gt;0,1,"0")</f>
        <v>0</v>
      </c>
      <c r="BC58" s="29" t="str">
        <f>IF(IFERROR(FIND(BC$1,Proyectos[[#This Row],[Región (es)]]),0)&gt;0,1,"0")</f>
        <v>0</v>
      </c>
      <c r="BD58" s="29" t="str">
        <f>IF(IFERROR(FIND(BD$1,Proyectos[[#This Row],[Región (es)]]),0)&gt;0,1,"0")</f>
        <v>0</v>
      </c>
      <c r="BE58" s="29" t="str">
        <f>IF(IFERROR(FIND(BE$1,Proyectos[[#This Row],[Región (es)]]),0)&gt;0,1,"0")</f>
        <v>0</v>
      </c>
      <c r="BF58" s="29" t="str">
        <f>IF(IFERROR(FIND(BF$1,Proyectos[[#This Row],[Región (es)]]),0)&gt;0,1,"0")</f>
        <v>0</v>
      </c>
      <c r="BG58" s="29" t="str">
        <f>IF(IFERROR(FIND(BG$1,Proyectos[[#This Row],[Región (es)]]),0)&gt;0,1,"0")</f>
        <v>0</v>
      </c>
      <c r="BH58" s="29" t="str">
        <f>IF(IFERROR(FIND(BH$1,Proyectos[[#This Row],[Región (es)]]),0)&gt;0,1,"0")</f>
        <v>0</v>
      </c>
      <c r="BI58" s="29" t="str">
        <f>IF(IFERROR(FIND(BI$1,Proyectos[[#This Row],[Región (es)]]),0)&gt;0,1,"0")</f>
        <v>0</v>
      </c>
      <c r="BJ58" s="29" t="str">
        <f>IF(IFERROR(FIND(BJ$1,Proyectos[[#This Row],[Región (es)]]),0)&gt;0,1,"0")</f>
        <v>0</v>
      </c>
    </row>
    <row r="59" spans="1:63" hidden="1" x14ac:dyDescent="0.25">
      <c r="A59" s="12">
        <f>IF(Proyectos[[#This Row],[Estado]]="Aprobado",ROW(),"0")</f>
        <v>59</v>
      </c>
      <c r="B59" s="12">
        <v>2200</v>
      </c>
      <c r="C59" s="24">
        <v>754</v>
      </c>
      <c r="D59" s="15" t="s">
        <v>1122</v>
      </c>
      <c r="E59" s="14">
        <v>43894</v>
      </c>
      <c r="F59" s="14">
        <v>43894</v>
      </c>
      <c r="G59" s="15"/>
      <c r="H59" s="14">
        <v>43894</v>
      </c>
      <c r="I59" s="14"/>
      <c r="J59" s="14">
        <v>43894</v>
      </c>
      <c r="K59" s="13" t="s">
        <v>1123</v>
      </c>
      <c r="L59" s="13" t="s">
        <v>1124</v>
      </c>
      <c r="M59" s="12">
        <v>2200</v>
      </c>
      <c r="N59" s="16" t="s">
        <v>974</v>
      </c>
      <c r="O59" s="16"/>
      <c r="P59" s="16" t="s">
        <v>950</v>
      </c>
      <c r="Q59" s="16"/>
      <c r="T59" s="13" t="s">
        <v>951</v>
      </c>
      <c r="U59" s="13">
        <v>12</v>
      </c>
      <c r="V59" s="13">
        <f>Proyectos[[#This Row],[Duración Inicial en Meses]]+IFERROR(VLOOKUP(Proyectos[[#This Row],[Folio Proyecto]],'[1]Solicitudes Especiales'!O:P,2,FALSE),0)</f>
        <v>12</v>
      </c>
      <c r="W59" s="12">
        <v>16</v>
      </c>
      <c r="X59" s="16" t="s">
        <v>1082</v>
      </c>
      <c r="Y59" s="16" t="s">
        <v>952</v>
      </c>
      <c r="Z59" s="25">
        <v>33104020</v>
      </c>
      <c r="AA59" s="25"/>
      <c r="AB59" s="25">
        <f>Proyectos[[#This Row],[Monto de Donación (Solicitado)]]+Proyectos[[#This Row],[Aporte Propio]]</f>
        <v>33104020</v>
      </c>
      <c r="AC59" s="25">
        <f>Proyectos[[#This Row],[Monto de Donación (Solicitado)]]+IFERROR(VLOOKUP(Proyectos[[#This Row],[Folio Proyecto]],'[1]Solicitudes Especiales'!R:S,2,FALSE),0)</f>
        <v>36045600</v>
      </c>
      <c r="AD59" s="31">
        <v>44195</v>
      </c>
      <c r="AE59" s="19"/>
      <c r="AF5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5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59" s="25" t="str">
        <f>IFERROR(VLOOKUP(Proyectos[[#This Row],[Folio Proyecto]],[1]!Reporte_Ley_N°21.015[[FOLIO PROYECTO]:[PERMANENCIA EN EL PUESTO DE TRABAJO LUEGO DE 9 MESES]],6,FALSE),"Sin Información")</f>
        <v>Sin Información</v>
      </c>
      <c r="AJ59" s="27" t="str">
        <f>IF(OR(Proyectos[[#This Row],[Fecha de Incio]]="Sin Información",Proyectos[[#This Row],[Fecha de Incio]]=""),"Sin Información",EDATE(Proyectos[[#This Row],[Fecha de Incio]],Proyectos[[#This Row],[Duración Aprobada]]))</f>
        <v>Sin Información</v>
      </c>
      <c r="AK59" s="27" t="str">
        <f ca="1">IF(Proyectos[[#This Row],[Fecha de Término]]="Sin Información","Sin Información",IF(Proyectos[[#This Row],[Fecha de Término]]&gt;TODAY(),"En Ejecución",IF(Proyectos[[#This Row],[Fecha de Término]]&lt;TODAY(),"Finalizado","FALSO")))</f>
        <v>Sin Información</v>
      </c>
      <c r="AL59" s="27" t="s">
        <v>976</v>
      </c>
      <c r="AN59" s="32" t="s">
        <v>977</v>
      </c>
      <c r="AO59" s="32">
        <v>44743</v>
      </c>
      <c r="AP59" s="32" t="s">
        <v>1022</v>
      </c>
      <c r="AQ59" s="32" t="s">
        <v>1046</v>
      </c>
      <c r="AS59" s="13" t="str" cm="1">
        <f t="array" ref="AS59">IF(Proyectos[[#This Row],[Evaluado]]="SI",_xlfn.TEXTJOIN(" 
",TRUE,_xlfn._xlws.FILTER([1]!Interacciones[Fecha],([1]!Interacciones[Folio Proyecto]=Proyectos[[#This Row],[Folio Proyecto]])*([1]!Interacciones[Tipo]=[1]Categoría!$G$2),"Sin Observaciones")),"Sin Evaluación")</f>
        <v>Sin Evaluación</v>
      </c>
      <c r="AT59" s="13" t="str" cm="1">
        <f t="array" ref="AT59">IF(Proyectos[[#This Row],[Evaluado]]="SI",_xlfn.TEXTJOIN(" 
",TRUE,_xlfn._xlws.FILTER([1]!Interacciones[Fecha],([1]!Interacciones[Folio Proyecto]=Proyectos[[#This Row],[Folio Proyecto]])*([1]!Interacciones[Tipo]=[1]Categoría!$G$3),"Sin Corrección")),"Sin Evaluación")</f>
        <v>Sin Evaluación</v>
      </c>
      <c r="AU59" s="29" t="str">
        <f>IF(IFERROR(FIND(AU$1,Proyectos[[#This Row],[Región (es)]]),0)&gt;0,1,"0")</f>
        <v>0</v>
      </c>
      <c r="AV59" s="29" t="str">
        <f>IF(IFERROR(FIND(AV$1,Proyectos[[#This Row],[Región (es)]]),0)&gt;0,1,"0")</f>
        <v>0</v>
      </c>
      <c r="AW59" s="29" t="str">
        <f>IF(IFERROR(FIND(AW$1,Proyectos[[#This Row],[Región (es)]]),0)&gt;0,1,"0")</f>
        <v>0</v>
      </c>
      <c r="AX59" s="29" t="str">
        <f>IF(IFERROR(FIND(AX$1,Proyectos[[#This Row],[Región (es)]]),0)&gt;0,1,"0")</f>
        <v>0</v>
      </c>
      <c r="AY59" s="29" t="str">
        <f>IF(IFERROR(FIND(AY$1,Proyectos[[#This Row],[Región (es)]]),0)&gt;0,1,"0")</f>
        <v>0</v>
      </c>
      <c r="AZ59" s="29" t="str">
        <f>IF(IFERROR(FIND(AZ$1,Proyectos[[#This Row],[Región (es)]]),0)&gt;0,1,"0")</f>
        <v>0</v>
      </c>
      <c r="BA59" s="29">
        <f>IF(IFERROR(FIND(BA$1,Proyectos[[#This Row],[Región (es)]]),0)&gt;0,1,"0")</f>
        <v>1</v>
      </c>
      <c r="BB59" s="29" t="str">
        <f>IF(IFERROR(FIND(BB$1,Proyectos[[#This Row],[Región (es)]]),0)&gt;0,1,"0")</f>
        <v>0</v>
      </c>
      <c r="BC59" s="29" t="str">
        <f>IF(IFERROR(FIND(BC$1,Proyectos[[#This Row],[Región (es)]]),0)&gt;0,1,"0")</f>
        <v>0</v>
      </c>
      <c r="BD59" s="29" t="str">
        <f>IF(IFERROR(FIND(BD$1,Proyectos[[#This Row],[Región (es)]]),0)&gt;0,1,"0")</f>
        <v>0</v>
      </c>
      <c r="BE59" s="29" t="str">
        <f>IF(IFERROR(FIND(BE$1,Proyectos[[#This Row],[Región (es)]]),0)&gt;0,1,"0")</f>
        <v>0</v>
      </c>
      <c r="BF59" s="29" t="str">
        <f>IF(IFERROR(FIND(BF$1,Proyectos[[#This Row],[Región (es)]]),0)&gt;0,1,"0")</f>
        <v>0</v>
      </c>
      <c r="BG59" s="29" t="str">
        <f>IF(IFERROR(FIND(BG$1,Proyectos[[#This Row],[Región (es)]]),0)&gt;0,1,"0")</f>
        <v>0</v>
      </c>
      <c r="BH59" s="29" t="str">
        <f>IF(IFERROR(FIND(BH$1,Proyectos[[#This Row],[Región (es)]]),0)&gt;0,1,"0")</f>
        <v>0</v>
      </c>
      <c r="BI59" s="29" t="str">
        <f>IF(IFERROR(FIND(BI$1,Proyectos[[#This Row],[Región (es)]]),0)&gt;0,1,"0")</f>
        <v>0</v>
      </c>
      <c r="BJ59" s="29" t="str">
        <f>IF(IFERROR(FIND(BJ$1,Proyectos[[#This Row],[Región (es)]]),0)&gt;0,1,"0")</f>
        <v>0</v>
      </c>
      <c r="BK59" s="13" t="s">
        <v>980</v>
      </c>
    </row>
    <row r="60" spans="1:63" hidden="1" x14ac:dyDescent="0.25">
      <c r="A60" s="12">
        <f>IF(Proyectos[[#This Row],[Estado]]="Aprobado",ROW(),"0")</f>
        <v>60</v>
      </c>
      <c r="B60" s="13">
        <v>2199</v>
      </c>
      <c r="C60" s="24">
        <v>926</v>
      </c>
      <c r="D60" s="15" t="s">
        <v>1127</v>
      </c>
      <c r="E60" s="14">
        <v>43894</v>
      </c>
      <c r="F60" s="14">
        <v>43894</v>
      </c>
      <c r="G60" s="15"/>
      <c r="H60" s="14">
        <v>43894</v>
      </c>
      <c r="I60" s="14"/>
      <c r="J60" s="14">
        <v>43894</v>
      </c>
      <c r="K60" s="13" t="s">
        <v>1128</v>
      </c>
      <c r="L60" s="13" t="s">
        <v>1129</v>
      </c>
      <c r="M60" s="13">
        <v>2199</v>
      </c>
      <c r="N60" s="16" t="s">
        <v>974</v>
      </c>
      <c r="O60" s="16"/>
      <c r="P60" s="16" t="s">
        <v>950</v>
      </c>
      <c r="Q60" s="16"/>
      <c r="T60" s="13" t="s">
        <v>951</v>
      </c>
      <c r="U60" s="13">
        <v>46</v>
      </c>
      <c r="V60" s="13">
        <f>Proyectos[[#This Row],[Duración Inicial en Meses]]+IFERROR(VLOOKUP(Proyectos[[#This Row],[Folio Proyecto]],'[1]Solicitudes Especiales'!O:P,2,FALSE),0)</f>
        <v>46</v>
      </c>
      <c r="W60" s="12">
        <v>132</v>
      </c>
      <c r="X60" s="16" t="s">
        <v>1082</v>
      </c>
      <c r="Y60" s="16" t="s">
        <v>952</v>
      </c>
      <c r="Z60" s="25">
        <v>584702872</v>
      </c>
      <c r="AA60" s="25"/>
      <c r="AB60" s="25">
        <f>Proyectos[[#This Row],[Monto de Donación (Solicitado)]]+Proyectos[[#This Row],[Aporte Propio]]</f>
        <v>584702872</v>
      </c>
      <c r="AC60" s="25">
        <f>Proyectos[[#This Row],[Monto de Donación (Solicitado)]]+IFERROR(VLOOKUP(Proyectos[[#This Row],[Folio Proyecto]],'[1]Solicitudes Especiales'!R:S,2,FALSE),0)</f>
        <v>584702872</v>
      </c>
      <c r="AD60" s="31">
        <v>44372</v>
      </c>
      <c r="AE60" s="19"/>
      <c r="AF6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0" s="25" t="str">
        <f>IFERROR(VLOOKUP(Proyectos[[#This Row],[Folio Proyecto]],[1]!Reporte_Ley_N°21.015[[FOLIO PROYECTO]:[PERMANENCIA EN EL PUESTO DE TRABAJO LUEGO DE 9 MESES]],6,FALSE),"Sin Información")</f>
        <v>Sin Información</v>
      </c>
      <c r="AJ60" s="27" t="str">
        <f>IF(OR(Proyectos[[#This Row],[Fecha de Incio]]="Sin Información",Proyectos[[#This Row],[Fecha de Incio]]=""),"Sin Información",EDATE(Proyectos[[#This Row],[Fecha de Incio]],Proyectos[[#This Row],[Duración Aprobada]]))</f>
        <v>Sin Información</v>
      </c>
      <c r="AK60" s="27" t="str">
        <f ca="1">IF(Proyectos[[#This Row],[Fecha de Término]]="Sin Información","Sin Información",IF(Proyectos[[#This Row],[Fecha de Término]]&gt;TODAY(),"En Ejecución",IF(Proyectos[[#This Row],[Fecha de Término]]&lt;TODAY(),"Finalizado","FALSO")))</f>
        <v>Sin Información</v>
      </c>
      <c r="AL60" s="27" t="s">
        <v>988</v>
      </c>
      <c r="AS60" s="13" t="str" cm="1">
        <f t="array" ref="AS60">IF(Proyectos[[#This Row],[Evaluado]]="SI",_xlfn.TEXTJOIN(" 
",TRUE,_xlfn._xlws.FILTER([1]!Interacciones[Fecha],([1]!Interacciones[Folio Proyecto]=Proyectos[[#This Row],[Folio Proyecto]])*([1]!Interacciones[Tipo]=[1]Categoría!$G$2),"Sin Observaciones")),"Sin Evaluación")</f>
        <v>Sin Evaluación</v>
      </c>
      <c r="AT60" s="13" t="str" cm="1">
        <f t="array" ref="AT60">IF(Proyectos[[#This Row],[Evaluado]]="SI",_xlfn.TEXTJOIN(" 
",TRUE,_xlfn._xlws.FILTER([1]!Interacciones[Fecha],([1]!Interacciones[Folio Proyecto]=Proyectos[[#This Row],[Folio Proyecto]])*([1]!Interacciones[Tipo]=[1]Categoría!$G$3),"Sin Corrección")),"Sin Evaluación")</f>
        <v>Sin Evaluación</v>
      </c>
      <c r="AU60" s="29" t="str">
        <f>IF(IFERROR(FIND(AU$1,Proyectos[[#This Row],[Región (es)]]),0)&gt;0,1,"0")</f>
        <v>0</v>
      </c>
      <c r="AV60" s="29" t="str">
        <f>IF(IFERROR(FIND(AV$1,Proyectos[[#This Row],[Región (es)]]),0)&gt;0,1,"0")</f>
        <v>0</v>
      </c>
      <c r="AW60" s="29" t="str">
        <f>IF(IFERROR(FIND(AW$1,Proyectos[[#This Row],[Región (es)]]),0)&gt;0,1,"0")</f>
        <v>0</v>
      </c>
      <c r="AX60" s="29" t="str">
        <f>IF(IFERROR(FIND(AX$1,Proyectos[[#This Row],[Región (es)]]),0)&gt;0,1,"0")</f>
        <v>0</v>
      </c>
      <c r="AY60" s="29" t="str">
        <f>IF(IFERROR(FIND(AY$1,Proyectos[[#This Row],[Región (es)]]),0)&gt;0,1,"0")</f>
        <v>0</v>
      </c>
      <c r="AZ60" s="29" t="str">
        <f>IF(IFERROR(FIND(AZ$1,Proyectos[[#This Row],[Región (es)]]),0)&gt;0,1,"0")</f>
        <v>0</v>
      </c>
      <c r="BA60" s="29">
        <f>IF(IFERROR(FIND(BA$1,Proyectos[[#This Row],[Región (es)]]),0)&gt;0,1,"0")</f>
        <v>1</v>
      </c>
      <c r="BB60" s="29" t="str">
        <f>IF(IFERROR(FIND(BB$1,Proyectos[[#This Row],[Región (es)]]),0)&gt;0,1,"0")</f>
        <v>0</v>
      </c>
      <c r="BC60" s="29" t="str">
        <f>IF(IFERROR(FIND(BC$1,Proyectos[[#This Row],[Región (es)]]),0)&gt;0,1,"0")</f>
        <v>0</v>
      </c>
      <c r="BD60" s="29" t="str">
        <f>IF(IFERROR(FIND(BD$1,Proyectos[[#This Row],[Región (es)]]),0)&gt;0,1,"0")</f>
        <v>0</v>
      </c>
      <c r="BE60" s="29" t="str">
        <f>IF(IFERROR(FIND(BE$1,Proyectos[[#This Row],[Región (es)]]),0)&gt;0,1,"0")</f>
        <v>0</v>
      </c>
      <c r="BF60" s="29" t="str">
        <f>IF(IFERROR(FIND(BF$1,Proyectos[[#This Row],[Región (es)]]),0)&gt;0,1,"0")</f>
        <v>0</v>
      </c>
      <c r="BG60" s="29" t="str">
        <f>IF(IFERROR(FIND(BG$1,Proyectos[[#This Row],[Región (es)]]),0)&gt;0,1,"0")</f>
        <v>0</v>
      </c>
      <c r="BH60" s="29" t="str">
        <f>IF(IFERROR(FIND(BH$1,Proyectos[[#This Row],[Región (es)]]),0)&gt;0,1,"0")</f>
        <v>0</v>
      </c>
      <c r="BI60" s="29" t="str">
        <f>IF(IFERROR(FIND(BI$1,Proyectos[[#This Row],[Región (es)]]),0)&gt;0,1,"0")</f>
        <v>0</v>
      </c>
      <c r="BJ60" s="29" t="str">
        <f>IF(IFERROR(FIND(BJ$1,Proyectos[[#This Row],[Región (es)]]),0)&gt;0,1,"0")</f>
        <v>0</v>
      </c>
    </row>
    <row r="61" spans="1:63" hidden="1" x14ac:dyDescent="0.25">
      <c r="A61" s="12">
        <f>IF(Proyectos[[#This Row],[Estado]]="Aprobado",ROW(),"0")</f>
        <v>61</v>
      </c>
      <c r="B61" s="12">
        <v>2293</v>
      </c>
      <c r="C61" s="24">
        <v>258</v>
      </c>
      <c r="D61" s="15" t="s">
        <v>1132</v>
      </c>
      <c r="E61" s="14">
        <v>44012</v>
      </c>
      <c r="F61" s="14">
        <v>44012</v>
      </c>
      <c r="G61" s="15"/>
      <c r="H61" s="14">
        <v>44012</v>
      </c>
      <c r="I61" s="14"/>
      <c r="J61" s="14">
        <v>44012</v>
      </c>
      <c r="K61" s="13" t="s">
        <v>1130</v>
      </c>
      <c r="L61" s="13" t="s">
        <v>1131</v>
      </c>
      <c r="M61" s="12">
        <v>2293</v>
      </c>
      <c r="N61" s="16" t="s">
        <v>974</v>
      </c>
      <c r="O61" s="16"/>
      <c r="P61" s="16" t="s">
        <v>950</v>
      </c>
      <c r="Q61" s="16"/>
      <c r="T61" s="13" t="s">
        <v>951</v>
      </c>
      <c r="U61" s="13">
        <v>24</v>
      </c>
      <c r="V61" s="13">
        <f>Proyectos[[#This Row],[Duración Inicial en Meses]]+IFERROR(VLOOKUP(Proyectos[[#This Row],[Folio Proyecto]],'[1]Solicitudes Especiales'!O:P,2,FALSE),0)</f>
        <v>24</v>
      </c>
      <c r="W61" s="12">
        <v>1080</v>
      </c>
      <c r="X61" s="16" t="s">
        <v>816</v>
      </c>
      <c r="Y61" s="16" t="s">
        <v>952</v>
      </c>
      <c r="Z61" s="25">
        <v>2876754916</v>
      </c>
      <c r="AA61" s="25"/>
      <c r="AB61" s="25">
        <f>Proyectos[[#This Row],[Monto de Donación (Solicitado)]]+Proyectos[[#This Row],[Aporte Propio]]</f>
        <v>2876754916</v>
      </c>
      <c r="AC61" s="25">
        <f>Proyectos[[#This Row],[Monto de Donación (Solicitado)]]+IFERROR(VLOOKUP(Proyectos[[#This Row],[Folio Proyecto]],'[1]Solicitudes Especiales'!R:S,2,FALSE),0)</f>
        <v>2876754916</v>
      </c>
      <c r="AD61" s="26">
        <v>44196</v>
      </c>
      <c r="AE61" s="19"/>
      <c r="AF6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1" s="25" t="str">
        <f>IFERROR(VLOOKUP(Proyectos[[#This Row],[Folio Proyecto]],[1]!Reporte_Ley_N°21.015[[FOLIO PROYECTO]:[PERMANENCIA EN EL PUESTO DE TRABAJO LUEGO DE 9 MESES]],6,FALSE),"Sin Información")</f>
        <v>Sin Información</v>
      </c>
      <c r="AJ61" s="27" t="str">
        <f>IF(OR(Proyectos[[#This Row],[Fecha de Incio]]="Sin Información",Proyectos[[#This Row],[Fecha de Incio]]=""),"Sin Información",EDATE(Proyectos[[#This Row],[Fecha de Incio]],Proyectos[[#This Row],[Duración Aprobada]]))</f>
        <v>Sin Información</v>
      </c>
      <c r="AK61" s="27" t="str">
        <f ca="1">IF(Proyectos[[#This Row],[Fecha de Término]]="Sin Información","Sin Información",IF(Proyectos[[#This Row],[Fecha de Término]]&gt;TODAY(),"En Ejecución",IF(Proyectos[[#This Row],[Fecha de Término]]&lt;TODAY(),"Finalizado","FALSO")))</f>
        <v>Sin Información</v>
      </c>
      <c r="AL61" s="27" t="s">
        <v>988</v>
      </c>
      <c r="AS61" s="13" t="str" cm="1">
        <f t="array" ref="AS61">IF(Proyectos[[#This Row],[Evaluado]]="SI",_xlfn.TEXTJOIN(" 
",TRUE,_xlfn._xlws.FILTER([1]!Interacciones[Fecha],([1]!Interacciones[Folio Proyecto]=Proyectos[[#This Row],[Folio Proyecto]])*([1]!Interacciones[Tipo]=[1]Categoría!$G$2),"Sin Observaciones")),"Sin Evaluación")</f>
        <v>Sin Evaluación</v>
      </c>
      <c r="AT61" s="13" t="str" cm="1">
        <f t="array" ref="AT61">IF(Proyectos[[#This Row],[Evaluado]]="SI",_xlfn.TEXTJOIN(" 
",TRUE,_xlfn._xlws.FILTER([1]!Interacciones[Fecha],([1]!Interacciones[Folio Proyecto]=Proyectos[[#This Row],[Folio Proyecto]])*([1]!Interacciones[Tipo]=[1]Categoría!$G$3),"Sin Corrección")),"Sin Evaluación")</f>
        <v>Sin Evaluación</v>
      </c>
      <c r="AU61" s="29" t="str">
        <f>IF(IFERROR(FIND(AU$1,Proyectos[[#This Row],[Región (es)]]),0)&gt;0,1,"0")</f>
        <v>0</v>
      </c>
      <c r="AV61" s="29" t="str">
        <f>IF(IFERROR(FIND(AV$1,Proyectos[[#This Row],[Región (es)]]),0)&gt;0,1,"0")</f>
        <v>0</v>
      </c>
      <c r="AW61" s="29" t="str">
        <f>IF(IFERROR(FIND(AW$1,Proyectos[[#This Row],[Región (es)]]),0)&gt;0,1,"0")</f>
        <v>0</v>
      </c>
      <c r="AX61" s="29" t="str">
        <f>IF(IFERROR(FIND(AX$1,Proyectos[[#This Row],[Región (es)]]),0)&gt;0,1,"0")</f>
        <v>0</v>
      </c>
      <c r="AY61" s="29" t="str">
        <f>IF(IFERROR(FIND(AY$1,Proyectos[[#This Row],[Región (es)]]),0)&gt;0,1,"0")</f>
        <v>0</v>
      </c>
      <c r="AZ61" s="29" t="str">
        <f>IF(IFERROR(FIND(AZ$1,Proyectos[[#This Row],[Región (es)]]),0)&gt;0,1,"0")</f>
        <v>0</v>
      </c>
      <c r="BA61" s="29" t="str">
        <f>IF(IFERROR(FIND(BA$1,Proyectos[[#This Row],[Región (es)]]),0)&gt;0,1,"0")</f>
        <v>0</v>
      </c>
      <c r="BB61" s="29" t="str">
        <f>IF(IFERROR(FIND(BB$1,Proyectos[[#This Row],[Región (es)]]),0)&gt;0,1,"0")</f>
        <v>0</v>
      </c>
      <c r="BC61" s="29" t="str">
        <f>IF(IFERROR(FIND(BC$1,Proyectos[[#This Row],[Región (es)]]),0)&gt;0,1,"0")</f>
        <v>0</v>
      </c>
      <c r="BD61" s="29" t="str">
        <f>IF(IFERROR(FIND(BD$1,Proyectos[[#This Row],[Región (es)]]),0)&gt;0,1,"0")</f>
        <v>0</v>
      </c>
      <c r="BE61" s="29" t="str">
        <f>IF(IFERROR(FIND(BE$1,Proyectos[[#This Row],[Región (es)]]),0)&gt;0,1,"0")</f>
        <v>0</v>
      </c>
      <c r="BF61" s="29" t="str">
        <f>IF(IFERROR(FIND(BF$1,Proyectos[[#This Row],[Región (es)]]),0)&gt;0,1,"0")</f>
        <v>0</v>
      </c>
      <c r="BG61" s="29" t="str">
        <f>IF(IFERROR(FIND(BG$1,Proyectos[[#This Row],[Región (es)]]),0)&gt;0,1,"0")</f>
        <v>0</v>
      </c>
      <c r="BH61" s="29" t="str">
        <f>IF(IFERROR(FIND(BH$1,Proyectos[[#This Row],[Región (es)]]),0)&gt;0,1,"0")</f>
        <v>0</v>
      </c>
      <c r="BI61" s="29" t="str">
        <f>IF(IFERROR(FIND(BI$1,Proyectos[[#This Row],[Región (es)]]),0)&gt;0,1,"0")</f>
        <v>0</v>
      </c>
      <c r="BJ61" s="29" t="str">
        <f>IF(IFERROR(FIND(BJ$1,Proyectos[[#This Row],[Región (es)]]),0)&gt;0,1,"0")</f>
        <v>0</v>
      </c>
    </row>
    <row r="62" spans="1:63" hidden="1" x14ac:dyDescent="0.25">
      <c r="A62" s="12">
        <f>IF(Proyectos[[#This Row],[Estado]]="Aprobado",ROW(),"0")</f>
        <v>62</v>
      </c>
      <c r="B62" s="12">
        <v>2255</v>
      </c>
      <c r="C62" s="24">
        <v>869</v>
      </c>
      <c r="D62" s="15" t="s">
        <v>1133</v>
      </c>
      <c r="E62" s="14">
        <v>44069</v>
      </c>
      <c r="F62" s="14">
        <v>44069</v>
      </c>
      <c r="G62" s="15"/>
      <c r="H62" s="14">
        <v>44069</v>
      </c>
      <c r="I62" s="14"/>
      <c r="J62" s="14">
        <v>44069</v>
      </c>
      <c r="K62" s="13" t="s">
        <v>1134</v>
      </c>
      <c r="L62" s="13" t="s">
        <v>1135</v>
      </c>
      <c r="M62" s="12">
        <v>2255</v>
      </c>
      <c r="N62" s="16" t="s">
        <v>974</v>
      </c>
      <c r="O62" s="16"/>
      <c r="P62" s="16" t="s">
        <v>950</v>
      </c>
      <c r="Q62" s="16"/>
      <c r="T62" s="13" t="s">
        <v>951</v>
      </c>
      <c r="U62" s="13">
        <v>18</v>
      </c>
      <c r="V62" s="13">
        <f>Proyectos[[#This Row],[Duración Inicial en Meses]]+IFERROR(VLOOKUP(Proyectos[[#This Row],[Folio Proyecto]],'[1]Solicitudes Especiales'!O:P,2,FALSE),0)</f>
        <v>24</v>
      </c>
      <c r="W62" s="12">
        <v>12</v>
      </c>
      <c r="X62" s="16" t="s">
        <v>1083</v>
      </c>
      <c r="Y62" s="16" t="s">
        <v>1058</v>
      </c>
      <c r="Z62" s="25">
        <v>107308800</v>
      </c>
      <c r="AA62" s="25"/>
      <c r="AB62" s="25">
        <f>Proyectos[[#This Row],[Monto de Donación (Solicitado)]]+Proyectos[[#This Row],[Aporte Propio]]</f>
        <v>107308800</v>
      </c>
      <c r="AC62" s="25">
        <f>Proyectos[[#This Row],[Monto de Donación (Solicitado)]]+IFERROR(VLOOKUP(Proyectos[[#This Row],[Folio Proyecto]],'[1]Solicitudes Especiales'!R:S,2,FALSE),0)</f>
        <v>118039680</v>
      </c>
      <c r="AD62" s="26">
        <v>44195</v>
      </c>
      <c r="AE62" s="19"/>
      <c r="AF6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2" s="25" t="str">
        <f>IFERROR(VLOOKUP(Proyectos[[#This Row],[Folio Proyecto]],[1]!Reporte_Ley_N°21.015[[FOLIO PROYECTO]:[PERMANENCIA EN EL PUESTO DE TRABAJO LUEGO DE 9 MESES]],6,FALSE),"Sin Información")</f>
        <v>Sin Información</v>
      </c>
      <c r="AJ62" s="27" t="str">
        <f>IF(OR(Proyectos[[#This Row],[Fecha de Incio]]="Sin Información",Proyectos[[#This Row],[Fecha de Incio]]=""),"Sin Información",EDATE(Proyectos[[#This Row],[Fecha de Incio]],Proyectos[[#This Row],[Duración Aprobada]]))</f>
        <v>Sin Información</v>
      </c>
      <c r="AK62" s="27" t="str">
        <f ca="1">IF(Proyectos[[#This Row],[Fecha de Término]]="Sin Información","Sin Información",IF(Proyectos[[#This Row],[Fecha de Término]]&gt;TODAY(),"En Ejecución",IF(Proyectos[[#This Row],[Fecha de Término]]&lt;TODAY(),"Finalizado","FALSO")))</f>
        <v>Sin Información</v>
      </c>
      <c r="AL62" s="27" t="s">
        <v>976</v>
      </c>
      <c r="AN62" s="32" t="s">
        <v>977</v>
      </c>
      <c r="AO62" s="32">
        <v>44986</v>
      </c>
      <c r="AP62" s="32" t="s">
        <v>978</v>
      </c>
      <c r="AQ62" s="32" t="s">
        <v>1046</v>
      </c>
      <c r="AS62" s="13" t="str" cm="1">
        <f t="array" ref="AS62">IF(Proyectos[[#This Row],[Evaluado]]="SI",_xlfn.TEXTJOIN(" 
",TRUE,_xlfn._xlws.FILTER([1]!Interacciones[Fecha],([1]!Interacciones[Folio Proyecto]=Proyectos[[#This Row],[Folio Proyecto]])*([1]!Interacciones[Tipo]=[1]Categoría!$G$2),"Sin Observaciones")),"Sin Evaluación")</f>
        <v>Sin Evaluación</v>
      </c>
      <c r="AT62" s="13" t="str" cm="1">
        <f t="array" ref="AT62">IF(Proyectos[[#This Row],[Evaluado]]="SI",_xlfn.TEXTJOIN(" 
",TRUE,_xlfn._xlws.FILTER([1]!Interacciones[Fecha],([1]!Interacciones[Folio Proyecto]=Proyectos[[#This Row],[Folio Proyecto]])*([1]!Interacciones[Tipo]=[1]Categoría!$G$3),"Sin Corrección")),"Sin Evaluación")</f>
        <v>Sin Evaluación</v>
      </c>
      <c r="AU62" s="29" t="str">
        <f>IF(IFERROR(FIND(AU$1,Proyectos[[#This Row],[Región (es)]]),0)&gt;0,1,"0")</f>
        <v>0</v>
      </c>
      <c r="AV62" s="29" t="str">
        <f>IF(IFERROR(FIND(AV$1,Proyectos[[#This Row],[Región (es)]]),0)&gt;0,1,"0")</f>
        <v>0</v>
      </c>
      <c r="AW62" s="29" t="str">
        <f>IF(IFERROR(FIND(AW$1,Proyectos[[#This Row],[Región (es)]]),0)&gt;0,1,"0")</f>
        <v>0</v>
      </c>
      <c r="AX62" s="29" t="str">
        <f>IF(IFERROR(FIND(AX$1,Proyectos[[#This Row],[Región (es)]]),0)&gt;0,1,"0")</f>
        <v>0</v>
      </c>
      <c r="AY62" s="29">
        <f>IF(IFERROR(FIND(AY$1,Proyectos[[#This Row],[Región (es)]]),0)&gt;0,1,"0")</f>
        <v>1</v>
      </c>
      <c r="AZ62" s="29" t="str">
        <f>IF(IFERROR(FIND(AZ$1,Proyectos[[#This Row],[Región (es)]]),0)&gt;0,1,"0")</f>
        <v>0</v>
      </c>
      <c r="BA62" s="29" t="str">
        <f>IF(IFERROR(FIND(BA$1,Proyectos[[#This Row],[Región (es)]]),0)&gt;0,1,"0")</f>
        <v>0</v>
      </c>
      <c r="BB62" s="29" t="str">
        <f>IF(IFERROR(FIND(BB$1,Proyectos[[#This Row],[Región (es)]]),0)&gt;0,1,"0")</f>
        <v>0</v>
      </c>
      <c r="BC62" s="29" t="str">
        <f>IF(IFERROR(FIND(BC$1,Proyectos[[#This Row],[Región (es)]]),0)&gt;0,1,"0")</f>
        <v>0</v>
      </c>
      <c r="BD62" s="29" t="str">
        <f>IF(IFERROR(FIND(BD$1,Proyectos[[#This Row],[Región (es)]]),0)&gt;0,1,"0")</f>
        <v>0</v>
      </c>
      <c r="BE62" s="29" t="str">
        <f>IF(IFERROR(FIND(BE$1,Proyectos[[#This Row],[Región (es)]]),0)&gt;0,1,"0")</f>
        <v>0</v>
      </c>
      <c r="BF62" s="29" t="str">
        <f>IF(IFERROR(FIND(BF$1,Proyectos[[#This Row],[Región (es)]]),0)&gt;0,1,"0")</f>
        <v>0</v>
      </c>
      <c r="BG62" s="29" t="str">
        <f>IF(IFERROR(FIND(BG$1,Proyectos[[#This Row],[Región (es)]]),0)&gt;0,1,"0")</f>
        <v>0</v>
      </c>
      <c r="BH62" s="29" t="str">
        <f>IF(IFERROR(FIND(BH$1,Proyectos[[#This Row],[Región (es)]]),0)&gt;0,1,"0")</f>
        <v>0</v>
      </c>
      <c r="BI62" s="29" t="str">
        <f>IF(IFERROR(FIND(BI$1,Proyectos[[#This Row],[Región (es)]]),0)&gt;0,1,"0")</f>
        <v>0</v>
      </c>
      <c r="BJ62" s="29" t="str">
        <f>IF(IFERROR(FIND(BJ$1,Proyectos[[#This Row],[Región (es)]]),0)&gt;0,1,"0")</f>
        <v>0</v>
      </c>
    </row>
    <row r="63" spans="1:63" hidden="1" x14ac:dyDescent="0.25">
      <c r="A63" s="12">
        <f>IF(Proyectos[[#This Row],[Estado]]="Aprobado",ROW(),"0")</f>
        <v>63</v>
      </c>
      <c r="B63" s="12">
        <v>2230</v>
      </c>
      <c r="C63" s="24">
        <v>794</v>
      </c>
      <c r="D63" s="15" t="s">
        <v>966</v>
      </c>
      <c r="E63" s="14">
        <v>44069</v>
      </c>
      <c r="F63" s="14">
        <v>44069</v>
      </c>
      <c r="G63" s="15"/>
      <c r="H63" s="14">
        <v>44069</v>
      </c>
      <c r="I63" s="14"/>
      <c r="J63" s="14">
        <v>44069</v>
      </c>
      <c r="K63" s="13" t="s">
        <v>967</v>
      </c>
      <c r="L63" s="13" t="s">
        <v>1020</v>
      </c>
      <c r="M63" s="12">
        <v>2230</v>
      </c>
      <c r="N63" s="16" t="s">
        <v>974</v>
      </c>
      <c r="O63" s="16"/>
      <c r="P63" s="16" t="s">
        <v>950</v>
      </c>
      <c r="Q63" s="16"/>
      <c r="R63" s="13">
        <v>34</v>
      </c>
      <c r="T63" s="13" t="s">
        <v>951</v>
      </c>
      <c r="U63" s="13">
        <v>60</v>
      </c>
      <c r="V63" s="13">
        <f>Proyectos[[#This Row],[Duración Inicial en Meses]]+IFERROR(VLOOKUP(Proyectos[[#This Row],[Folio Proyecto]],'[1]Solicitudes Especiales'!O:P,2,FALSE),0)</f>
        <v>72</v>
      </c>
      <c r="W63" s="12">
        <v>60</v>
      </c>
      <c r="X63" s="16" t="s">
        <v>1082</v>
      </c>
      <c r="Y63" s="16" t="s">
        <v>1136</v>
      </c>
      <c r="Z63" s="25">
        <v>3292100925</v>
      </c>
      <c r="AA63" s="25"/>
      <c r="AB63" s="25">
        <f>Proyectos[[#This Row],[Monto de Donación (Solicitado)]]+Proyectos[[#This Row],[Aporte Propio]]</f>
        <v>3292100925</v>
      </c>
      <c r="AC63" s="25">
        <f>Proyectos[[#This Row],[Monto de Donación (Solicitado)]]+IFERROR(VLOOKUP(Proyectos[[#This Row],[Folio Proyecto]],'[1]Solicitudes Especiales'!R:S,2,FALSE),0)</f>
        <v>3621311018</v>
      </c>
      <c r="AD63" s="26">
        <v>44126</v>
      </c>
      <c r="AE63" s="19"/>
      <c r="AF6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3" s="25" t="str">
        <f>IFERROR(VLOOKUP(Proyectos[[#This Row],[Folio Proyecto]],[1]!Reporte_Ley_N°21.015[[FOLIO PROYECTO]:[PERMANENCIA EN EL PUESTO DE TRABAJO LUEGO DE 9 MESES]],6,FALSE),"Sin Información")</f>
        <v>Sin Información</v>
      </c>
      <c r="AJ63" s="27" t="str">
        <f>IF(OR(Proyectos[[#This Row],[Fecha de Incio]]="Sin Información",Proyectos[[#This Row],[Fecha de Incio]]=""),"Sin Información",EDATE(Proyectos[[#This Row],[Fecha de Incio]],Proyectos[[#This Row],[Duración Aprobada]]))</f>
        <v>Sin Información</v>
      </c>
      <c r="AK63" s="27" t="str">
        <f ca="1">IF(Proyectos[[#This Row],[Fecha de Término]]="Sin Información","Sin Información",IF(Proyectos[[#This Row],[Fecha de Término]]&gt;TODAY(),"En Ejecución",IF(Proyectos[[#This Row],[Fecha de Término]]&lt;TODAY(),"Finalizado","FALSO")))</f>
        <v>Sin Información</v>
      </c>
      <c r="AL63" s="27" t="s">
        <v>988</v>
      </c>
      <c r="AS63" s="13" t="str" cm="1">
        <f t="array" ref="AS63">IF(Proyectos[[#This Row],[Evaluado]]="SI",_xlfn.TEXTJOIN(" 
",TRUE,_xlfn._xlws.FILTER([1]!Interacciones[Fecha],([1]!Interacciones[Folio Proyecto]=Proyectos[[#This Row],[Folio Proyecto]])*([1]!Interacciones[Tipo]=[1]Categoría!$G$2),"Sin Observaciones")),"Sin Evaluación")</f>
        <v>Sin Evaluación</v>
      </c>
      <c r="AT63" s="13" t="str" cm="1">
        <f t="array" ref="AT63">IF(Proyectos[[#This Row],[Evaluado]]="SI",_xlfn.TEXTJOIN(" 
",TRUE,_xlfn._xlws.FILTER([1]!Interacciones[Fecha],([1]!Interacciones[Folio Proyecto]=Proyectos[[#This Row],[Folio Proyecto]])*([1]!Interacciones[Tipo]=[1]Categoría!$G$3),"Sin Corrección")),"Sin Evaluación")</f>
        <v>Sin Evaluación</v>
      </c>
      <c r="AU63" s="29" t="str">
        <f>IF(IFERROR(FIND(AU$1,Proyectos[[#This Row],[Región (es)]]),0)&gt;0,1,"0")</f>
        <v>0</v>
      </c>
      <c r="AV63" s="29" t="str">
        <f>IF(IFERROR(FIND(AV$1,Proyectos[[#This Row],[Región (es)]]),0)&gt;0,1,"0")</f>
        <v>0</v>
      </c>
      <c r="AW63" s="29" t="str">
        <f>IF(IFERROR(FIND(AW$1,Proyectos[[#This Row],[Región (es)]]),0)&gt;0,1,"0")</f>
        <v>0</v>
      </c>
      <c r="AX63" s="29" t="str">
        <f>IF(IFERROR(FIND(AX$1,Proyectos[[#This Row],[Región (es)]]),0)&gt;0,1,"0")</f>
        <v>0</v>
      </c>
      <c r="AY63" s="29" t="str">
        <f>IF(IFERROR(FIND(AY$1,Proyectos[[#This Row],[Región (es)]]),0)&gt;0,1,"0")</f>
        <v>0</v>
      </c>
      <c r="AZ63" s="29" t="str">
        <f>IF(IFERROR(FIND(AZ$1,Proyectos[[#This Row],[Región (es)]]),0)&gt;0,1,"0")</f>
        <v>0</v>
      </c>
      <c r="BA63" s="29">
        <f>IF(IFERROR(FIND(BA$1,Proyectos[[#This Row],[Región (es)]]),0)&gt;0,1,"0")</f>
        <v>1</v>
      </c>
      <c r="BB63" s="29" t="str">
        <f>IF(IFERROR(FIND(BB$1,Proyectos[[#This Row],[Región (es)]]),0)&gt;0,1,"0")</f>
        <v>0</v>
      </c>
      <c r="BC63" s="29" t="str">
        <f>IF(IFERROR(FIND(BC$1,Proyectos[[#This Row],[Región (es)]]),0)&gt;0,1,"0")</f>
        <v>0</v>
      </c>
      <c r="BD63" s="29" t="str">
        <f>IF(IFERROR(FIND(BD$1,Proyectos[[#This Row],[Región (es)]]),0)&gt;0,1,"0")</f>
        <v>0</v>
      </c>
      <c r="BE63" s="29" t="str">
        <f>IF(IFERROR(FIND(BE$1,Proyectos[[#This Row],[Región (es)]]),0)&gt;0,1,"0")</f>
        <v>0</v>
      </c>
      <c r="BF63" s="29" t="str">
        <f>IF(IFERROR(FIND(BF$1,Proyectos[[#This Row],[Región (es)]]),0)&gt;0,1,"0")</f>
        <v>0</v>
      </c>
      <c r="BG63" s="29" t="str">
        <f>IF(IFERROR(FIND(BG$1,Proyectos[[#This Row],[Región (es)]]),0)&gt;0,1,"0")</f>
        <v>0</v>
      </c>
      <c r="BH63" s="29" t="str">
        <f>IF(IFERROR(FIND(BH$1,Proyectos[[#This Row],[Región (es)]]),0)&gt;0,1,"0")</f>
        <v>0</v>
      </c>
      <c r="BI63" s="29" t="str">
        <f>IF(IFERROR(FIND(BI$1,Proyectos[[#This Row],[Región (es)]]),0)&gt;0,1,"0")</f>
        <v>0</v>
      </c>
      <c r="BJ63" s="29" t="str">
        <f>IF(IFERROR(FIND(BJ$1,Proyectos[[#This Row],[Región (es)]]),0)&gt;0,1,"0")</f>
        <v>0</v>
      </c>
    </row>
    <row r="64" spans="1:63" hidden="1" x14ac:dyDescent="0.25">
      <c r="A64" s="12">
        <f>IF(Proyectos[[#This Row],[Estado]]="Aprobado",ROW(),"0")</f>
        <v>64</v>
      </c>
      <c r="B64" s="13">
        <v>2270</v>
      </c>
      <c r="C64" s="24">
        <v>97</v>
      </c>
      <c r="D64" s="15" t="s">
        <v>1138</v>
      </c>
      <c r="E64" s="14">
        <v>44132</v>
      </c>
      <c r="F64" s="14">
        <v>44132</v>
      </c>
      <c r="G64" s="15"/>
      <c r="H64" s="14">
        <v>44132</v>
      </c>
      <c r="I64" s="14"/>
      <c r="J64" s="14">
        <v>44132</v>
      </c>
      <c r="K64" s="13" t="s">
        <v>1139</v>
      </c>
      <c r="L64" s="13" t="s">
        <v>1140</v>
      </c>
      <c r="M64" s="13">
        <v>2270</v>
      </c>
      <c r="N64" s="16" t="s">
        <v>974</v>
      </c>
      <c r="O64" s="16"/>
      <c r="P64" s="16" t="s">
        <v>950</v>
      </c>
      <c r="Q64" s="16"/>
      <c r="T64" s="13" t="s">
        <v>951</v>
      </c>
      <c r="U64" s="13">
        <v>36</v>
      </c>
      <c r="V64" s="13">
        <f>Proyectos[[#This Row],[Duración Inicial en Meses]]+IFERROR(VLOOKUP(Proyectos[[#This Row],[Folio Proyecto]],'[1]Solicitudes Especiales'!O:P,2,FALSE),0)</f>
        <v>60</v>
      </c>
      <c r="W64" s="12">
        <v>100</v>
      </c>
      <c r="X64" s="16" t="s">
        <v>1082</v>
      </c>
      <c r="Y64" s="16" t="s">
        <v>1141</v>
      </c>
      <c r="Z64" s="25">
        <v>550242136</v>
      </c>
      <c r="AA64" s="25"/>
      <c r="AB64" s="25">
        <f>Proyectos[[#This Row],[Monto de Donación (Solicitado)]]+Proyectos[[#This Row],[Aporte Propio]]</f>
        <v>550242136</v>
      </c>
      <c r="AC64" s="25">
        <f>Proyectos[[#This Row],[Monto de Donación (Solicitado)]]+IFERROR(VLOOKUP(Proyectos[[#This Row],[Folio Proyecto]],'[1]Solicitudes Especiales'!R:S,2,FALSE),0)</f>
        <v>550242136</v>
      </c>
      <c r="AD64" s="26">
        <v>44170</v>
      </c>
      <c r="AE64" s="19"/>
      <c r="AF6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4" s="25" t="str">
        <f>IFERROR(VLOOKUP(Proyectos[[#This Row],[Folio Proyecto]],[1]!Reporte_Ley_N°21.015[[FOLIO PROYECTO]:[PERMANENCIA EN EL PUESTO DE TRABAJO LUEGO DE 9 MESES]],6,FALSE),"Sin Información")</f>
        <v>Sin Información</v>
      </c>
      <c r="AJ64" s="27" t="str">
        <f>IF(OR(Proyectos[[#This Row],[Fecha de Incio]]="Sin Información",Proyectos[[#This Row],[Fecha de Incio]]=""),"Sin Información",EDATE(Proyectos[[#This Row],[Fecha de Incio]],Proyectos[[#This Row],[Duración Aprobada]]))</f>
        <v>Sin Información</v>
      </c>
      <c r="AK64" s="27" t="str">
        <f ca="1">IF(Proyectos[[#This Row],[Fecha de Término]]="Sin Información","Sin Información",IF(Proyectos[[#This Row],[Fecha de Término]]&gt;TODAY(),"En Ejecución",IF(Proyectos[[#This Row],[Fecha de Término]]&lt;TODAY(),"Finalizado","FALSO")))</f>
        <v>Sin Información</v>
      </c>
      <c r="AL64" s="27" t="s">
        <v>988</v>
      </c>
      <c r="AS64" s="13" t="str" cm="1">
        <f t="array" ref="AS64">IF(Proyectos[[#This Row],[Evaluado]]="SI",_xlfn.TEXTJOIN(" 
",TRUE,_xlfn._xlws.FILTER([1]!Interacciones[Fecha],([1]!Interacciones[Folio Proyecto]=Proyectos[[#This Row],[Folio Proyecto]])*([1]!Interacciones[Tipo]=[1]Categoría!$G$2),"Sin Observaciones")),"Sin Evaluación")</f>
        <v>Sin Evaluación</v>
      </c>
      <c r="AT64" s="13" t="str" cm="1">
        <f t="array" ref="AT64">IF(Proyectos[[#This Row],[Evaluado]]="SI",_xlfn.TEXTJOIN(" 
",TRUE,_xlfn._xlws.FILTER([1]!Interacciones[Fecha],([1]!Interacciones[Folio Proyecto]=Proyectos[[#This Row],[Folio Proyecto]])*([1]!Interacciones[Tipo]=[1]Categoría!$G$3),"Sin Corrección")),"Sin Evaluación")</f>
        <v>Sin Evaluación</v>
      </c>
      <c r="AU64" s="29" t="str">
        <f>IF(IFERROR(FIND(AU$1,Proyectos[[#This Row],[Región (es)]]),0)&gt;0,1,"0")</f>
        <v>0</v>
      </c>
      <c r="AV64" s="29" t="str">
        <f>IF(IFERROR(FIND(AV$1,Proyectos[[#This Row],[Región (es)]]),0)&gt;0,1,"0")</f>
        <v>0</v>
      </c>
      <c r="AW64" s="29" t="str">
        <f>IF(IFERROR(FIND(AW$1,Proyectos[[#This Row],[Región (es)]]),0)&gt;0,1,"0")</f>
        <v>0</v>
      </c>
      <c r="AX64" s="29" t="str">
        <f>IF(IFERROR(FIND(AX$1,Proyectos[[#This Row],[Región (es)]]),0)&gt;0,1,"0")</f>
        <v>0</v>
      </c>
      <c r="AY64" s="29" t="str">
        <f>IF(IFERROR(FIND(AY$1,Proyectos[[#This Row],[Región (es)]]),0)&gt;0,1,"0")</f>
        <v>0</v>
      </c>
      <c r="AZ64" s="29" t="str">
        <f>IF(IFERROR(FIND(AZ$1,Proyectos[[#This Row],[Región (es)]]),0)&gt;0,1,"0")</f>
        <v>0</v>
      </c>
      <c r="BA64" s="29">
        <f>IF(IFERROR(FIND(BA$1,Proyectos[[#This Row],[Región (es)]]),0)&gt;0,1,"0")</f>
        <v>1</v>
      </c>
      <c r="BB64" s="29" t="str">
        <f>IF(IFERROR(FIND(BB$1,Proyectos[[#This Row],[Región (es)]]),0)&gt;0,1,"0")</f>
        <v>0</v>
      </c>
      <c r="BC64" s="29" t="str">
        <f>IF(IFERROR(FIND(BC$1,Proyectos[[#This Row],[Región (es)]]),0)&gt;0,1,"0")</f>
        <v>0</v>
      </c>
      <c r="BD64" s="29" t="str">
        <f>IF(IFERROR(FIND(BD$1,Proyectos[[#This Row],[Región (es)]]),0)&gt;0,1,"0")</f>
        <v>0</v>
      </c>
      <c r="BE64" s="29" t="str">
        <f>IF(IFERROR(FIND(BE$1,Proyectos[[#This Row],[Región (es)]]),0)&gt;0,1,"0")</f>
        <v>0</v>
      </c>
      <c r="BF64" s="29" t="str">
        <f>IF(IFERROR(FIND(BF$1,Proyectos[[#This Row],[Región (es)]]),0)&gt;0,1,"0")</f>
        <v>0</v>
      </c>
      <c r="BG64" s="29" t="str">
        <f>IF(IFERROR(FIND(BG$1,Proyectos[[#This Row],[Región (es)]]),0)&gt;0,1,"0")</f>
        <v>0</v>
      </c>
      <c r="BH64" s="29" t="str">
        <f>IF(IFERROR(FIND(BH$1,Proyectos[[#This Row],[Región (es)]]),0)&gt;0,1,"0")</f>
        <v>0</v>
      </c>
      <c r="BI64" s="29" t="str">
        <f>IF(IFERROR(FIND(BI$1,Proyectos[[#This Row],[Región (es)]]),0)&gt;0,1,"0")</f>
        <v>0</v>
      </c>
      <c r="BJ64" s="29" t="str">
        <f>IF(IFERROR(FIND(BJ$1,Proyectos[[#This Row],[Región (es)]]),0)&gt;0,1,"0")</f>
        <v>0</v>
      </c>
    </row>
    <row r="65" spans="1:63" hidden="1" x14ac:dyDescent="0.25">
      <c r="A65" s="12">
        <f>IF(Proyectos[[#This Row],[Estado]]="Aprobado",ROW(),"0")</f>
        <v>65</v>
      </c>
      <c r="B65" s="13">
        <v>2373</v>
      </c>
      <c r="C65" s="24">
        <v>791</v>
      </c>
      <c r="D65" s="15" t="s">
        <v>970</v>
      </c>
      <c r="E65" s="14">
        <v>44160</v>
      </c>
      <c r="F65" s="14">
        <v>44160</v>
      </c>
      <c r="G65" s="15"/>
      <c r="H65" s="14">
        <v>44160</v>
      </c>
      <c r="I65" s="14"/>
      <c r="J65" s="14">
        <v>44160</v>
      </c>
      <c r="K65" s="13" t="s">
        <v>1142</v>
      </c>
      <c r="L65" s="13" t="s">
        <v>1143</v>
      </c>
      <c r="M65" s="13">
        <v>2373</v>
      </c>
      <c r="N65" s="16" t="s">
        <v>974</v>
      </c>
      <c r="O65" s="16"/>
      <c r="P65" s="16" t="s">
        <v>950</v>
      </c>
      <c r="Q65" s="16"/>
      <c r="T65" s="13" t="s">
        <v>951</v>
      </c>
      <c r="U65" s="13">
        <v>36</v>
      </c>
      <c r="V65" s="13">
        <f>Proyectos[[#This Row],[Duración Inicial en Meses]]+IFERROR(VLOOKUP(Proyectos[[#This Row],[Folio Proyecto]],'[1]Solicitudes Especiales'!O:P,2,FALSE),0)</f>
        <v>36</v>
      </c>
      <c r="W65" s="12">
        <v>40</v>
      </c>
      <c r="X65" s="16" t="s">
        <v>1082</v>
      </c>
      <c r="Y65" s="16" t="s">
        <v>952</v>
      </c>
      <c r="Z65" s="25">
        <v>503892000</v>
      </c>
      <c r="AA65" s="25"/>
      <c r="AB65" s="25">
        <f>Proyectos[[#This Row],[Monto de Donación (Solicitado)]]+Proyectos[[#This Row],[Aporte Propio]]</f>
        <v>503892000</v>
      </c>
      <c r="AC65" s="25">
        <f>Proyectos[[#This Row],[Monto de Donación (Solicitado)]]+IFERROR(VLOOKUP(Proyectos[[#This Row],[Folio Proyecto]],'[1]Solicitudes Especiales'!R:S,2,FALSE),0)</f>
        <v>503892000</v>
      </c>
      <c r="AD65" s="26">
        <v>44358</v>
      </c>
      <c r="AE65" s="19"/>
      <c r="AF6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5" s="25" t="str">
        <f>IFERROR(VLOOKUP(Proyectos[[#This Row],[Folio Proyecto]],[1]!Reporte_Ley_N°21.015[[FOLIO PROYECTO]:[PERMANENCIA EN EL PUESTO DE TRABAJO LUEGO DE 9 MESES]],6,FALSE),"Sin Información")</f>
        <v>Sin Información</v>
      </c>
      <c r="AJ65" s="27" t="str">
        <f>IF(OR(Proyectos[[#This Row],[Fecha de Incio]]="Sin Información",Proyectos[[#This Row],[Fecha de Incio]]=""),"Sin Información",EDATE(Proyectos[[#This Row],[Fecha de Incio]],Proyectos[[#This Row],[Duración Aprobada]]))</f>
        <v>Sin Información</v>
      </c>
      <c r="AK65" s="27" t="str">
        <f ca="1">IF(Proyectos[[#This Row],[Fecha de Término]]="Sin Información","Sin Información",IF(Proyectos[[#This Row],[Fecha de Término]]&gt;TODAY(),"En Ejecución",IF(Proyectos[[#This Row],[Fecha de Término]]&lt;TODAY(),"Finalizado","FALSO")))</f>
        <v>Sin Información</v>
      </c>
      <c r="AL65" s="27" t="s">
        <v>976</v>
      </c>
      <c r="AQ65" s="32" t="s">
        <v>1042</v>
      </c>
      <c r="AS65" s="13" t="str" cm="1">
        <f t="array" ref="AS65">IF(Proyectos[[#This Row],[Evaluado]]="SI",_xlfn.TEXTJOIN(" 
",TRUE,_xlfn._xlws.FILTER([1]!Interacciones[Fecha],([1]!Interacciones[Folio Proyecto]=Proyectos[[#This Row],[Folio Proyecto]])*([1]!Interacciones[Tipo]=[1]Categoría!$G$2),"Sin Observaciones")),"Sin Evaluación")</f>
        <v>Sin Evaluación</v>
      </c>
      <c r="AT65" s="13" t="str" cm="1">
        <f t="array" ref="AT65">IF(Proyectos[[#This Row],[Evaluado]]="SI",_xlfn.TEXTJOIN(" 
",TRUE,_xlfn._xlws.FILTER([1]!Interacciones[Fecha],([1]!Interacciones[Folio Proyecto]=Proyectos[[#This Row],[Folio Proyecto]])*([1]!Interacciones[Tipo]=[1]Categoría!$G$3),"Sin Corrección")),"Sin Evaluación")</f>
        <v>Sin Evaluación</v>
      </c>
      <c r="AU65" s="29" t="str">
        <f>IF(IFERROR(FIND(AU$1,Proyectos[[#This Row],[Región (es)]]),0)&gt;0,1,"0")</f>
        <v>0</v>
      </c>
      <c r="AV65" s="29" t="str">
        <f>IF(IFERROR(FIND(AV$1,Proyectos[[#This Row],[Región (es)]]),0)&gt;0,1,"0")</f>
        <v>0</v>
      </c>
      <c r="AW65" s="29" t="str">
        <f>IF(IFERROR(FIND(AW$1,Proyectos[[#This Row],[Región (es)]]),0)&gt;0,1,"0")</f>
        <v>0</v>
      </c>
      <c r="AX65" s="29" t="str">
        <f>IF(IFERROR(FIND(AX$1,Proyectos[[#This Row],[Región (es)]]),0)&gt;0,1,"0")</f>
        <v>0</v>
      </c>
      <c r="AY65" s="29" t="str">
        <f>IF(IFERROR(FIND(AY$1,Proyectos[[#This Row],[Región (es)]]),0)&gt;0,1,"0")</f>
        <v>0</v>
      </c>
      <c r="AZ65" s="29" t="str">
        <f>IF(IFERROR(FIND(AZ$1,Proyectos[[#This Row],[Región (es)]]),0)&gt;0,1,"0")</f>
        <v>0</v>
      </c>
      <c r="BA65" s="29">
        <f>IF(IFERROR(FIND(BA$1,Proyectos[[#This Row],[Región (es)]]),0)&gt;0,1,"0")</f>
        <v>1</v>
      </c>
      <c r="BB65" s="29" t="str">
        <f>IF(IFERROR(FIND(BB$1,Proyectos[[#This Row],[Región (es)]]),0)&gt;0,1,"0")</f>
        <v>0</v>
      </c>
      <c r="BC65" s="29" t="str">
        <f>IF(IFERROR(FIND(BC$1,Proyectos[[#This Row],[Región (es)]]),0)&gt;0,1,"0")</f>
        <v>0</v>
      </c>
      <c r="BD65" s="29" t="str">
        <f>IF(IFERROR(FIND(BD$1,Proyectos[[#This Row],[Región (es)]]),0)&gt;0,1,"0")</f>
        <v>0</v>
      </c>
      <c r="BE65" s="29" t="str">
        <f>IF(IFERROR(FIND(BE$1,Proyectos[[#This Row],[Región (es)]]),0)&gt;0,1,"0")</f>
        <v>0</v>
      </c>
      <c r="BF65" s="29" t="str">
        <f>IF(IFERROR(FIND(BF$1,Proyectos[[#This Row],[Región (es)]]),0)&gt;0,1,"0")</f>
        <v>0</v>
      </c>
      <c r="BG65" s="29" t="str">
        <f>IF(IFERROR(FIND(BG$1,Proyectos[[#This Row],[Región (es)]]),0)&gt;0,1,"0")</f>
        <v>0</v>
      </c>
      <c r="BH65" s="29" t="str">
        <f>IF(IFERROR(FIND(BH$1,Proyectos[[#This Row],[Región (es)]]),0)&gt;0,1,"0")</f>
        <v>0</v>
      </c>
      <c r="BI65" s="29" t="str">
        <f>IF(IFERROR(FIND(BI$1,Proyectos[[#This Row],[Región (es)]]),0)&gt;0,1,"0")</f>
        <v>0</v>
      </c>
      <c r="BJ65" s="29" t="str">
        <f>IF(IFERROR(FIND(BJ$1,Proyectos[[#This Row],[Región (es)]]),0)&gt;0,1,"0")</f>
        <v>0</v>
      </c>
    </row>
    <row r="66" spans="1:63" hidden="1" x14ac:dyDescent="0.25">
      <c r="A66" s="12">
        <f>IF(Proyectos[[#This Row],[Estado]]="Aprobado",ROW(),"0")</f>
        <v>66</v>
      </c>
      <c r="B66" s="13">
        <v>2394</v>
      </c>
      <c r="C66" s="24">
        <v>493</v>
      </c>
      <c r="D66" s="15" t="s">
        <v>1144</v>
      </c>
      <c r="E66" s="14">
        <v>44181</v>
      </c>
      <c r="F66" s="14">
        <v>44181</v>
      </c>
      <c r="G66" s="15"/>
      <c r="H66" s="14">
        <v>44181</v>
      </c>
      <c r="I66" s="14"/>
      <c r="J66" s="14">
        <v>44181</v>
      </c>
      <c r="K66" s="13" t="s">
        <v>1145</v>
      </c>
      <c r="L66" s="13" t="s">
        <v>1146</v>
      </c>
      <c r="M66" s="13">
        <v>2394</v>
      </c>
      <c r="N66" s="16" t="s">
        <v>974</v>
      </c>
      <c r="O66" s="16"/>
      <c r="P66" s="16" t="s">
        <v>950</v>
      </c>
      <c r="Q66" s="16"/>
      <c r="T66" s="13" t="s">
        <v>951</v>
      </c>
      <c r="U66" s="13">
        <v>12</v>
      </c>
      <c r="V66" s="13">
        <f>Proyectos[[#This Row],[Duración Inicial en Meses]]+IFERROR(VLOOKUP(Proyectos[[#This Row],[Folio Proyecto]],'[1]Solicitudes Especiales'!O:P,2,FALSE),0)</f>
        <v>12</v>
      </c>
      <c r="W66" s="12">
        <v>60</v>
      </c>
      <c r="X66" s="16" t="s">
        <v>1147</v>
      </c>
      <c r="Y66" s="16" t="s">
        <v>952</v>
      </c>
      <c r="Z66" s="25">
        <v>266086770</v>
      </c>
      <c r="AA66" s="25"/>
      <c r="AB66" s="25">
        <f>Proyectos[[#This Row],[Monto de Donación (Solicitado)]]+Proyectos[[#This Row],[Aporte Propio]]</f>
        <v>266086770</v>
      </c>
      <c r="AC66" s="25">
        <f>Proyectos[[#This Row],[Monto de Donación (Solicitado)]]+IFERROR(VLOOKUP(Proyectos[[#This Row],[Folio Proyecto]],'[1]Solicitudes Especiales'!R:S,2,FALSE),0)</f>
        <v>266086770</v>
      </c>
      <c r="AD66" s="35">
        <v>44197</v>
      </c>
      <c r="AE66" s="19"/>
      <c r="AF6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6" s="25" t="str">
        <f>IFERROR(VLOOKUP(Proyectos[[#This Row],[Folio Proyecto]],[1]!Reporte_Ley_N°21.015[[FOLIO PROYECTO]:[PERMANENCIA EN EL PUESTO DE TRABAJO LUEGO DE 9 MESES]],6,FALSE),"Sin Información")</f>
        <v>Sin Información</v>
      </c>
      <c r="AJ66" s="27" t="str">
        <f>IF(OR(Proyectos[[#This Row],[Fecha de Incio]]="Sin Información",Proyectos[[#This Row],[Fecha de Incio]]=""),"Sin Información",EDATE(Proyectos[[#This Row],[Fecha de Incio]],Proyectos[[#This Row],[Duración Aprobada]]))</f>
        <v>Sin Información</v>
      </c>
      <c r="AK66" s="27" t="str">
        <f ca="1">IF(Proyectos[[#This Row],[Fecha de Término]]="Sin Información","Sin Información",IF(Proyectos[[#This Row],[Fecha de Término]]&gt;TODAY(),"En Ejecución",IF(Proyectos[[#This Row],[Fecha de Término]]&lt;TODAY(),"Finalizado","FALSO")))</f>
        <v>Sin Información</v>
      </c>
      <c r="AL66" s="27" t="s">
        <v>976</v>
      </c>
      <c r="AN66" s="32" t="s">
        <v>1021</v>
      </c>
      <c r="AO66" s="32"/>
      <c r="AP66" s="32" t="s">
        <v>1022</v>
      </c>
      <c r="AQ66" s="32"/>
      <c r="AS66" s="13" t="str" cm="1">
        <f t="array" ref="AS66">IF(Proyectos[[#This Row],[Evaluado]]="SI",_xlfn.TEXTJOIN(" 
",TRUE,_xlfn._xlws.FILTER([1]!Interacciones[Fecha],([1]!Interacciones[Folio Proyecto]=Proyectos[[#This Row],[Folio Proyecto]])*([1]!Interacciones[Tipo]=[1]Categoría!$G$2),"Sin Observaciones")),"Sin Evaluación")</f>
        <v>Sin Evaluación</v>
      </c>
      <c r="AT66" s="13" t="str" cm="1">
        <f t="array" ref="AT66">IF(Proyectos[[#This Row],[Evaluado]]="SI",_xlfn.TEXTJOIN(" 
",TRUE,_xlfn._xlws.FILTER([1]!Interacciones[Fecha],([1]!Interacciones[Folio Proyecto]=Proyectos[[#This Row],[Folio Proyecto]])*([1]!Interacciones[Tipo]=[1]Categoría!$G$3),"Sin Corrección")),"Sin Evaluación")</f>
        <v>Sin Evaluación</v>
      </c>
      <c r="AU66" s="29" t="str">
        <f>IF(IFERROR(FIND(AU$1,Proyectos[[#This Row],[Región (es)]]),0)&gt;0,1,"0")</f>
        <v>0</v>
      </c>
      <c r="AV66" s="29" t="str">
        <f>IF(IFERROR(FIND(AV$1,Proyectos[[#This Row],[Región (es)]]),0)&gt;0,1,"0")</f>
        <v>0</v>
      </c>
      <c r="AW66" s="29">
        <f>IF(IFERROR(FIND(AW$1,Proyectos[[#This Row],[Región (es)]]),0)&gt;0,1,"0")</f>
        <v>1</v>
      </c>
      <c r="AX66" s="29" t="str">
        <f>IF(IFERROR(FIND(AX$1,Proyectos[[#This Row],[Región (es)]]),0)&gt;0,1,"0")</f>
        <v>0</v>
      </c>
      <c r="AY66" s="29" t="str">
        <f>IF(IFERROR(FIND(AY$1,Proyectos[[#This Row],[Región (es)]]),0)&gt;0,1,"0")</f>
        <v>0</v>
      </c>
      <c r="AZ66" s="29">
        <f>IF(IFERROR(FIND(AZ$1,Proyectos[[#This Row],[Región (es)]]),0)&gt;0,1,"0")</f>
        <v>1</v>
      </c>
      <c r="BA66" s="29">
        <f>IF(IFERROR(FIND(BA$1,Proyectos[[#This Row],[Región (es)]]),0)&gt;0,1,"0")</f>
        <v>1</v>
      </c>
      <c r="BB66" s="29" t="str">
        <f>IF(IFERROR(FIND(BB$1,Proyectos[[#This Row],[Región (es)]]),0)&gt;0,1,"0")</f>
        <v>0</v>
      </c>
      <c r="BC66" s="29" t="str">
        <f>IF(IFERROR(FIND(BC$1,Proyectos[[#This Row],[Región (es)]]),0)&gt;0,1,"0")</f>
        <v>0</v>
      </c>
      <c r="BD66" s="29" t="str">
        <f>IF(IFERROR(FIND(BD$1,Proyectos[[#This Row],[Región (es)]]),0)&gt;0,1,"0")</f>
        <v>0</v>
      </c>
      <c r="BE66" s="29" t="str">
        <f>IF(IFERROR(FIND(BE$1,Proyectos[[#This Row],[Región (es)]]),0)&gt;0,1,"0")</f>
        <v>0</v>
      </c>
      <c r="BF66" s="29" t="str">
        <f>IF(IFERROR(FIND(BF$1,Proyectos[[#This Row],[Región (es)]]),0)&gt;0,1,"0")</f>
        <v>0</v>
      </c>
      <c r="BG66" s="29" t="str">
        <f>IF(IFERROR(FIND(BG$1,Proyectos[[#This Row],[Región (es)]]),0)&gt;0,1,"0")</f>
        <v>0</v>
      </c>
      <c r="BH66" s="29" t="str">
        <f>IF(IFERROR(FIND(BH$1,Proyectos[[#This Row],[Región (es)]]),0)&gt;0,1,"0")</f>
        <v>0</v>
      </c>
      <c r="BI66" s="29" t="str">
        <f>IF(IFERROR(FIND(BI$1,Proyectos[[#This Row],[Región (es)]]),0)&gt;0,1,"0")</f>
        <v>0</v>
      </c>
      <c r="BJ66" s="29" t="str">
        <f>IF(IFERROR(FIND(BJ$1,Proyectos[[#This Row],[Región (es)]]),0)&gt;0,1,"0")</f>
        <v>0</v>
      </c>
    </row>
    <row r="67" spans="1:63" hidden="1" x14ac:dyDescent="0.25">
      <c r="A67" s="12">
        <f>IF(Proyectos[[#This Row],[Estado]]="Aprobado",ROW(),"0")</f>
        <v>67</v>
      </c>
      <c r="B67" s="13">
        <v>2399</v>
      </c>
      <c r="C67" s="24">
        <v>31</v>
      </c>
      <c r="D67" s="15" t="s">
        <v>1148</v>
      </c>
      <c r="E67" s="14">
        <v>44181</v>
      </c>
      <c r="F67" s="14">
        <v>44181</v>
      </c>
      <c r="G67" s="15"/>
      <c r="H67" s="14">
        <v>44181</v>
      </c>
      <c r="I67" s="14"/>
      <c r="J67" s="14">
        <v>44181</v>
      </c>
      <c r="K67" s="13" t="s">
        <v>1149</v>
      </c>
      <c r="L67" s="13" t="s">
        <v>1150</v>
      </c>
      <c r="M67" s="13">
        <v>2399</v>
      </c>
      <c r="N67" s="16" t="s">
        <v>974</v>
      </c>
      <c r="O67" s="16"/>
      <c r="P67" s="16" t="s">
        <v>950</v>
      </c>
      <c r="Q67" s="16"/>
      <c r="T67" s="13" t="s">
        <v>951</v>
      </c>
      <c r="U67" s="13">
        <v>12</v>
      </c>
      <c r="V67" s="13">
        <f>Proyectos[[#This Row],[Duración Inicial en Meses]]+IFERROR(VLOOKUP(Proyectos[[#This Row],[Folio Proyecto]],'[1]Solicitudes Especiales'!O:P,2,FALSE),0)</f>
        <v>24</v>
      </c>
      <c r="W67" s="12">
        <v>14</v>
      </c>
      <c r="X67" s="16" t="s">
        <v>1082</v>
      </c>
      <c r="Y67" s="16" t="s">
        <v>1052</v>
      </c>
      <c r="Z67" s="25">
        <v>51650000</v>
      </c>
      <c r="AA67" s="25"/>
      <c r="AB67" s="25">
        <f>Proyectos[[#This Row],[Monto de Donación (Solicitado)]]+Proyectos[[#This Row],[Aporte Propio]]</f>
        <v>51650000</v>
      </c>
      <c r="AC67" s="25">
        <f>Proyectos[[#This Row],[Monto de Donación (Solicitado)]]+IFERROR(VLOOKUP(Proyectos[[#This Row],[Folio Proyecto]],'[1]Solicitudes Especiales'!R:S,2,FALSE),0)</f>
        <v>51650000</v>
      </c>
      <c r="AD67" s="26">
        <v>44305</v>
      </c>
      <c r="AE67" s="19"/>
      <c r="AF6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7" s="17" t="str">
        <f>IFERROR(VLOOKUP(Proyectos[[#This Row],[Folio Proyecto]],[1]!Reporte_Ley_N°21.015[[FOLIO PROYECTO]:[PERMANENCIA EN EL PUESTO DE TRABAJO LUEGO DE 9 MESES]],6,FALSE),"Sin Información")</f>
        <v>Sin Información</v>
      </c>
      <c r="AJ67" s="27" t="str">
        <f>IF(OR(Proyectos[[#This Row],[Fecha de Incio]]="Sin Información",Proyectos[[#This Row],[Fecha de Incio]]=""),"Sin Información",EDATE(Proyectos[[#This Row],[Fecha de Incio]],Proyectos[[#This Row],[Duración Aprobada]]))</f>
        <v>Sin Información</v>
      </c>
      <c r="AK67" s="27" t="str">
        <f ca="1">IF(Proyectos[[#This Row],[Fecha de Término]]="Sin Información","Sin Información",IF(Proyectos[[#This Row],[Fecha de Término]]&gt;TODAY(),"En Ejecución",IF(Proyectos[[#This Row],[Fecha de Término]]&lt;TODAY(),"Finalizado","FALSO")))</f>
        <v>Sin Información</v>
      </c>
      <c r="AL67" s="27" t="s">
        <v>976</v>
      </c>
      <c r="AN67" s="32" t="s">
        <v>977</v>
      </c>
      <c r="AO67" s="32">
        <v>45017</v>
      </c>
      <c r="AP67" s="32" t="s">
        <v>978</v>
      </c>
      <c r="AQ67" s="32" t="s">
        <v>1046</v>
      </c>
      <c r="AS67" s="13" t="str" cm="1">
        <f t="array" ref="AS67">IF(Proyectos[[#This Row],[Evaluado]]="SI",_xlfn.TEXTJOIN(" 
",TRUE,_xlfn._xlws.FILTER([1]!Interacciones[Fecha],([1]!Interacciones[Folio Proyecto]=Proyectos[[#This Row],[Folio Proyecto]])*([1]!Interacciones[Tipo]=[1]Categoría!$G$2),"Sin Observaciones")),"Sin Evaluación")</f>
        <v>Sin Evaluación</v>
      </c>
      <c r="AT67" s="13" t="str" cm="1">
        <f t="array" ref="AT67">IF(Proyectos[[#This Row],[Evaluado]]="SI",_xlfn.TEXTJOIN(" 
",TRUE,_xlfn._xlws.FILTER([1]!Interacciones[Fecha],([1]!Interacciones[Folio Proyecto]=Proyectos[[#This Row],[Folio Proyecto]])*([1]!Interacciones[Tipo]=[1]Categoría!$G$3),"Sin Corrección")),"Sin Evaluación")</f>
        <v>Sin Evaluación</v>
      </c>
      <c r="AU67" s="29" t="str">
        <f>IF(IFERROR(FIND(AU$1,Proyectos[[#This Row],[Región (es)]]),0)&gt;0,1,"0")</f>
        <v>0</v>
      </c>
      <c r="AV67" s="29" t="str">
        <f>IF(IFERROR(FIND(AV$1,Proyectos[[#This Row],[Región (es)]]),0)&gt;0,1,"0")</f>
        <v>0</v>
      </c>
      <c r="AW67" s="29" t="str">
        <f>IF(IFERROR(FIND(AW$1,Proyectos[[#This Row],[Región (es)]]),0)&gt;0,1,"0")</f>
        <v>0</v>
      </c>
      <c r="AX67" s="29" t="str">
        <f>IF(IFERROR(FIND(AX$1,Proyectos[[#This Row],[Región (es)]]),0)&gt;0,1,"0")</f>
        <v>0</v>
      </c>
      <c r="AY67" s="29" t="str">
        <f>IF(IFERROR(FIND(AY$1,Proyectos[[#This Row],[Región (es)]]),0)&gt;0,1,"0")</f>
        <v>0</v>
      </c>
      <c r="AZ67" s="29" t="str">
        <f>IF(IFERROR(FIND(AZ$1,Proyectos[[#This Row],[Región (es)]]),0)&gt;0,1,"0")</f>
        <v>0</v>
      </c>
      <c r="BA67" s="29">
        <f>IF(IFERROR(FIND(BA$1,Proyectos[[#This Row],[Región (es)]]),0)&gt;0,1,"0")</f>
        <v>1</v>
      </c>
      <c r="BB67" s="29" t="str">
        <f>IF(IFERROR(FIND(BB$1,Proyectos[[#This Row],[Región (es)]]),0)&gt;0,1,"0")</f>
        <v>0</v>
      </c>
      <c r="BC67" s="29" t="str">
        <f>IF(IFERROR(FIND(BC$1,Proyectos[[#This Row],[Región (es)]]),0)&gt;0,1,"0")</f>
        <v>0</v>
      </c>
      <c r="BD67" s="29" t="str">
        <f>IF(IFERROR(FIND(BD$1,Proyectos[[#This Row],[Región (es)]]),0)&gt;0,1,"0")</f>
        <v>0</v>
      </c>
      <c r="BE67" s="29" t="str">
        <f>IF(IFERROR(FIND(BE$1,Proyectos[[#This Row],[Región (es)]]),0)&gt;0,1,"0")</f>
        <v>0</v>
      </c>
      <c r="BF67" s="29" t="str">
        <f>IF(IFERROR(FIND(BF$1,Proyectos[[#This Row],[Región (es)]]),0)&gt;0,1,"0")</f>
        <v>0</v>
      </c>
      <c r="BG67" s="29" t="str">
        <f>IF(IFERROR(FIND(BG$1,Proyectos[[#This Row],[Región (es)]]),0)&gt;0,1,"0")</f>
        <v>0</v>
      </c>
      <c r="BH67" s="29" t="str">
        <f>IF(IFERROR(FIND(BH$1,Proyectos[[#This Row],[Región (es)]]),0)&gt;0,1,"0")</f>
        <v>0</v>
      </c>
      <c r="BI67" s="29" t="str">
        <f>IF(IFERROR(FIND(BI$1,Proyectos[[#This Row],[Región (es)]]),0)&gt;0,1,"0")</f>
        <v>0</v>
      </c>
      <c r="BJ67" s="29" t="str">
        <f>IF(IFERROR(FIND(BJ$1,Proyectos[[#This Row],[Región (es)]]),0)&gt;0,1,"0")</f>
        <v>0</v>
      </c>
      <c r="BK67" s="13" t="s">
        <v>980</v>
      </c>
    </row>
    <row r="68" spans="1:63" hidden="1" x14ac:dyDescent="0.25">
      <c r="A68" s="12">
        <f>IF(Proyectos[[#This Row],[Estado]]="Aprobado",ROW(),"0")</f>
        <v>68</v>
      </c>
      <c r="B68" s="13">
        <v>2395</v>
      </c>
      <c r="C68" s="24">
        <v>230</v>
      </c>
      <c r="D68" s="15" t="s">
        <v>1053</v>
      </c>
      <c r="E68" s="14">
        <v>44181</v>
      </c>
      <c r="F68" s="14">
        <v>44181</v>
      </c>
      <c r="G68" s="15"/>
      <c r="H68" s="14">
        <v>44181</v>
      </c>
      <c r="I68" s="14"/>
      <c r="J68" s="14">
        <v>44181</v>
      </c>
      <c r="K68" s="13" t="s">
        <v>1151</v>
      </c>
      <c r="L68" s="13" t="s">
        <v>1152</v>
      </c>
      <c r="M68" s="13">
        <v>2395</v>
      </c>
      <c r="N68" s="16" t="s">
        <v>974</v>
      </c>
      <c r="O68" s="16"/>
      <c r="P68" s="16" t="s">
        <v>950</v>
      </c>
      <c r="Q68" s="16"/>
      <c r="T68" s="13" t="s">
        <v>951</v>
      </c>
      <c r="U68" s="13">
        <v>36</v>
      </c>
      <c r="V68" s="13">
        <f>Proyectos[[#This Row],[Duración Inicial en Meses]]+IFERROR(VLOOKUP(Proyectos[[#This Row],[Folio Proyecto]],'[1]Solicitudes Especiales'!O:P,2,FALSE),0)</f>
        <v>36</v>
      </c>
      <c r="W68" s="12">
        <v>50</v>
      </c>
      <c r="X68" s="16" t="s">
        <v>1086</v>
      </c>
      <c r="Y68" s="16" t="s">
        <v>952</v>
      </c>
      <c r="Z68" s="25">
        <v>405324000</v>
      </c>
      <c r="AA68" s="25"/>
      <c r="AB68" s="25">
        <f>Proyectos[[#This Row],[Monto de Donación (Solicitado)]]+Proyectos[[#This Row],[Aporte Propio]]</f>
        <v>405324000</v>
      </c>
      <c r="AC68" s="25">
        <f>Proyectos[[#This Row],[Monto de Donación (Solicitado)]]+IFERROR(VLOOKUP(Proyectos[[#This Row],[Folio Proyecto]],'[1]Solicitudes Especiales'!R:S,2,FALSE),0)</f>
        <v>451847000</v>
      </c>
      <c r="AD68" s="26">
        <v>44194</v>
      </c>
      <c r="AE68" s="19"/>
      <c r="AF6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8" s="25" t="str">
        <f>IFERROR(VLOOKUP(Proyectos[[#This Row],[Folio Proyecto]],[1]!Reporte_Ley_N°21.015[[FOLIO PROYECTO]:[PERMANENCIA EN EL PUESTO DE TRABAJO LUEGO DE 9 MESES]],6,FALSE),"Sin Información")</f>
        <v>Sin Información</v>
      </c>
      <c r="AJ68" s="27" t="str">
        <f>IF(OR(Proyectos[[#This Row],[Fecha de Incio]]="Sin Información",Proyectos[[#This Row],[Fecha de Incio]]=""),"Sin Información",EDATE(Proyectos[[#This Row],[Fecha de Incio]],Proyectos[[#This Row],[Duración Aprobada]]))</f>
        <v>Sin Información</v>
      </c>
      <c r="AK68" s="27" t="str">
        <f ca="1">IF(Proyectos[[#This Row],[Fecha de Término]]="Sin Información","Sin Información",IF(Proyectos[[#This Row],[Fecha de Término]]&gt;TODAY(),"En Ejecución",IF(Proyectos[[#This Row],[Fecha de Término]]&lt;TODAY(),"Finalizado","FALSO")))</f>
        <v>Sin Información</v>
      </c>
      <c r="AL68" s="27" t="s">
        <v>976</v>
      </c>
      <c r="AN68" s="32"/>
      <c r="AO68" s="32"/>
      <c r="AP68" s="32"/>
      <c r="AQ68" s="32" t="s">
        <v>1042</v>
      </c>
      <c r="AS68" s="13" t="str" cm="1">
        <f t="array" ref="AS68">IF(Proyectos[[#This Row],[Evaluado]]="SI",_xlfn.TEXTJOIN(" 
",TRUE,_xlfn._xlws.FILTER([1]!Interacciones[Fecha],([1]!Interacciones[Folio Proyecto]=Proyectos[[#This Row],[Folio Proyecto]])*([1]!Interacciones[Tipo]=[1]Categoría!$G$2),"Sin Observaciones")),"Sin Evaluación")</f>
        <v>Sin Evaluación</v>
      </c>
      <c r="AT68" s="13" t="str" cm="1">
        <f t="array" ref="AT68">IF(Proyectos[[#This Row],[Evaluado]]="SI",_xlfn.TEXTJOIN(" 
",TRUE,_xlfn._xlws.FILTER([1]!Interacciones[Fecha],([1]!Interacciones[Folio Proyecto]=Proyectos[[#This Row],[Folio Proyecto]])*([1]!Interacciones[Tipo]=[1]Categoría!$G$3),"Sin Corrección")),"Sin Evaluación")</f>
        <v>Sin Evaluación</v>
      </c>
      <c r="AU68" s="29" t="str">
        <f>IF(IFERROR(FIND(AU$1,Proyectos[[#This Row],[Región (es)]]),0)&gt;0,1,"0")</f>
        <v>0</v>
      </c>
      <c r="AV68" s="29" t="str">
        <f>IF(IFERROR(FIND(AV$1,Proyectos[[#This Row],[Región (es)]]),0)&gt;0,1,"0")</f>
        <v>0</v>
      </c>
      <c r="AW68" s="29" t="str">
        <f>IF(IFERROR(FIND(AW$1,Proyectos[[#This Row],[Región (es)]]),0)&gt;0,1,"0")</f>
        <v>0</v>
      </c>
      <c r="AX68" s="29" t="str">
        <f>IF(IFERROR(FIND(AX$1,Proyectos[[#This Row],[Región (es)]]),0)&gt;0,1,"0")</f>
        <v>0</v>
      </c>
      <c r="AY68" s="29" t="str">
        <f>IF(IFERROR(FIND(AY$1,Proyectos[[#This Row],[Región (es)]]),0)&gt;0,1,"0")</f>
        <v>0</v>
      </c>
      <c r="AZ68" s="29">
        <f>IF(IFERROR(FIND(AZ$1,Proyectos[[#This Row],[Región (es)]]),0)&gt;0,1,"0")</f>
        <v>1</v>
      </c>
      <c r="BA68" s="29" t="str">
        <f>IF(IFERROR(FIND(BA$1,Proyectos[[#This Row],[Región (es)]]),0)&gt;0,1,"0")</f>
        <v>0</v>
      </c>
      <c r="BB68" s="29" t="str">
        <f>IF(IFERROR(FIND(BB$1,Proyectos[[#This Row],[Región (es)]]),0)&gt;0,1,"0")</f>
        <v>0</v>
      </c>
      <c r="BC68" s="29" t="str">
        <f>IF(IFERROR(FIND(BC$1,Proyectos[[#This Row],[Región (es)]]),0)&gt;0,1,"0")</f>
        <v>0</v>
      </c>
      <c r="BD68" s="29" t="str">
        <f>IF(IFERROR(FIND(BD$1,Proyectos[[#This Row],[Región (es)]]),0)&gt;0,1,"0")</f>
        <v>0</v>
      </c>
      <c r="BE68" s="29" t="str">
        <f>IF(IFERROR(FIND(BE$1,Proyectos[[#This Row],[Región (es)]]),0)&gt;0,1,"0")</f>
        <v>0</v>
      </c>
      <c r="BF68" s="29" t="str">
        <f>IF(IFERROR(FIND(BF$1,Proyectos[[#This Row],[Región (es)]]),0)&gt;0,1,"0")</f>
        <v>0</v>
      </c>
      <c r="BG68" s="29" t="str">
        <f>IF(IFERROR(FIND(BG$1,Proyectos[[#This Row],[Región (es)]]),0)&gt;0,1,"0")</f>
        <v>0</v>
      </c>
      <c r="BH68" s="29" t="str">
        <f>IF(IFERROR(FIND(BH$1,Proyectos[[#This Row],[Región (es)]]),0)&gt;0,1,"0")</f>
        <v>0</v>
      </c>
      <c r="BI68" s="29" t="str">
        <f>IF(IFERROR(FIND(BI$1,Proyectos[[#This Row],[Región (es)]]),0)&gt;0,1,"0")</f>
        <v>0</v>
      </c>
      <c r="BJ68" s="29" t="str">
        <f>IF(IFERROR(FIND(BJ$1,Proyectos[[#This Row],[Región (es)]]),0)&gt;0,1,"0")</f>
        <v>0</v>
      </c>
      <c r="BK68" s="13" t="s">
        <v>980</v>
      </c>
    </row>
    <row r="69" spans="1:63" hidden="1" x14ac:dyDescent="0.25">
      <c r="A69" s="12">
        <f>IF(Proyectos[[#This Row],[Estado]]="Aprobado",ROW(),"0")</f>
        <v>69</v>
      </c>
      <c r="B69" s="13">
        <v>2348</v>
      </c>
      <c r="C69" s="24">
        <v>589</v>
      </c>
      <c r="D69" s="15" t="s">
        <v>1014</v>
      </c>
      <c r="E69" s="14">
        <v>44181</v>
      </c>
      <c r="F69" s="14">
        <v>44181</v>
      </c>
      <c r="G69" s="15"/>
      <c r="H69" s="14">
        <v>44181</v>
      </c>
      <c r="I69" s="14"/>
      <c r="J69" s="14">
        <v>44181</v>
      </c>
      <c r="K69" s="13" t="s">
        <v>1153</v>
      </c>
      <c r="L69" s="13" t="s">
        <v>1154</v>
      </c>
      <c r="M69" s="13">
        <v>2348</v>
      </c>
      <c r="N69" s="16" t="s">
        <v>974</v>
      </c>
      <c r="O69" s="16"/>
      <c r="P69" s="16" t="s">
        <v>950</v>
      </c>
      <c r="Q69" s="16"/>
      <c r="T69" s="13" t="s">
        <v>951</v>
      </c>
      <c r="U69" s="13">
        <v>48</v>
      </c>
      <c r="V69" s="13">
        <f>Proyectos[[#This Row],[Duración Inicial en Meses]]+IFERROR(VLOOKUP(Proyectos[[#This Row],[Folio Proyecto]],'[1]Solicitudes Especiales'!O:P,2,FALSE),0)</f>
        <v>72</v>
      </c>
      <c r="W69" s="12">
        <v>432</v>
      </c>
      <c r="X69" s="16" t="s">
        <v>1082</v>
      </c>
      <c r="Y69" s="16" t="s">
        <v>952</v>
      </c>
      <c r="Z69" s="25">
        <v>3496830273</v>
      </c>
      <c r="AA69" s="25"/>
      <c r="AB69" s="25">
        <f>Proyectos[[#This Row],[Monto de Donación (Solicitado)]]+Proyectos[[#This Row],[Aporte Propio]]</f>
        <v>3496830273</v>
      </c>
      <c r="AC69" s="25">
        <f>Proyectos[[#This Row],[Monto de Donación (Solicitado)]]+IFERROR(VLOOKUP(Proyectos[[#This Row],[Folio Proyecto]],'[1]Solicitudes Especiales'!R:S,2,FALSE),0)</f>
        <v>3496830273</v>
      </c>
      <c r="AD69" s="26">
        <v>44193</v>
      </c>
      <c r="AE69" s="19"/>
      <c r="AF6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6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69" s="25" t="str">
        <f>IFERROR(VLOOKUP(Proyectos[[#This Row],[Folio Proyecto]],[1]!Reporte_Ley_N°21.015[[FOLIO PROYECTO]:[PERMANENCIA EN EL PUESTO DE TRABAJO LUEGO DE 9 MESES]],6,FALSE),"Sin Información")</f>
        <v>Sin Información</v>
      </c>
      <c r="AJ69" s="27" t="str">
        <f>IF(OR(Proyectos[[#This Row],[Fecha de Incio]]="Sin Información",Proyectos[[#This Row],[Fecha de Incio]]=""),"Sin Información",EDATE(Proyectos[[#This Row],[Fecha de Incio]],Proyectos[[#This Row],[Duración Aprobada]]))</f>
        <v>Sin Información</v>
      </c>
      <c r="AK69" s="27" t="str">
        <f ca="1">IF(Proyectos[[#This Row],[Fecha de Término]]="Sin Información","Sin Información",IF(Proyectos[[#This Row],[Fecha de Término]]&gt;TODAY(),"En Ejecución",IF(Proyectos[[#This Row],[Fecha de Término]]&lt;TODAY(),"Finalizado","FALSO")))</f>
        <v>Sin Información</v>
      </c>
      <c r="AL69" s="27" t="s">
        <v>988</v>
      </c>
      <c r="AS69" s="13" t="str" cm="1">
        <f t="array" ref="AS69">IF(Proyectos[[#This Row],[Evaluado]]="SI",_xlfn.TEXTJOIN(" 
",TRUE,_xlfn._xlws.FILTER([1]!Interacciones[Fecha],([1]!Interacciones[Folio Proyecto]=Proyectos[[#This Row],[Folio Proyecto]])*([1]!Interacciones[Tipo]=[1]Categoría!$G$2),"Sin Observaciones")),"Sin Evaluación")</f>
        <v>Sin Evaluación</v>
      </c>
      <c r="AT69" s="13" t="str" cm="1">
        <f t="array" ref="AT69">IF(Proyectos[[#This Row],[Evaluado]]="SI",_xlfn.TEXTJOIN(" 
",TRUE,_xlfn._xlws.FILTER([1]!Interacciones[Fecha],([1]!Interacciones[Folio Proyecto]=Proyectos[[#This Row],[Folio Proyecto]])*([1]!Interacciones[Tipo]=[1]Categoría!$G$3),"Sin Corrección")),"Sin Evaluación")</f>
        <v>Sin Evaluación</v>
      </c>
      <c r="AU69" s="29" t="str">
        <f>IF(IFERROR(FIND(AU$1,Proyectos[[#This Row],[Región (es)]]),0)&gt;0,1,"0")</f>
        <v>0</v>
      </c>
      <c r="AV69" s="29" t="str">
        <f>IF(IFERROR(FIND(AV$1,Proyectos[[#This Row],[Región (es)]]),0)&gt;0,1,"0")</f>
        <v>0</v>
      </c>
      <c r="AW69" s="29" t="str">
        <f>IF(IFERROR(FIND(AW$1,Proyectos[[#This Row],[Región (es)]]),0)&gt;0,1,"0")</f>
        <v>0</v>
      </c>
      <c r="AX69" s="29" t="str">
        <f>IF(IFERROR(FIND(AX$1,Proyectos[[#This Row],[Región (es)]]),0)&gt;0,1,"0")</f>
        <v>0</v>
      </c>
      <c r="AY69" s="29" t="str">
        <f>IF(IFERROR(FIND(AY$1,Proyectos[[#This Row],[Región (es)]]),0)&gt;0,1,"0")</f>
        <v>0</v>
      </c>
      <c r="AZ69" s="29" t="str">
        <f>IF(IFERROR(FIND(AZ$1,Proyectos[[#This Row],[Región (es)]]),0)&gt;0,1,"0")</f>
        <v>0</v>
      </c>
      <c r="BA69" s="29">
        <f>IF(IFERROR(FIND(BA$1,Proyectos[[#This Row],[Región (es)]]),0)&gt;0,1,"0")</f>
        <v>1</v>
      </c>
      <c r="BB69" s="29" t="str">
        <f>IF(IFERROR(FIND(BB$1,Proyectos[[#This Row],[Región (es)]]),0)&gt;0,1,"0")</f>
        <v>0</v>
      </c>
      <c r="BC69" s="29" t="str">
        <f>IF(IFERROR(FIND(BC$1,Proyectos[[#This Row],[Región (es)]]),0)&gt;0,1,"0")</f>
        <v>0</v>
      </c>
      <c r="BD69" s="29" t="str">
        <f>IF(IFERROR(FIND(BD$1,Proyectos[[#This Row],[Región (es)]]),0)&gt;0,1,"0")</f>
        <v>0</v>
      </c>
      <c r="BE69" s="29" t="str">
        <f>IF(IFERROR(FIND(BE$1,Proyectos[[#This Row],[Región (es)]]),0)&gt;0,1,"0")</f>
        <v>0</v>
      </c>
      <c r="BF69" s="29" t="str">
        <f>IF(IFERROR(FIND(BF$1,Proyectos[[#This Row],[Región (es)]]),0)&gt;0,1,"0")</f>
        <v>0</v>
      </c>
      <c r="BG69" s="29" t="str">
        <f>IF(IFERROR(FIND(BG$1,Proyectos[[#This Row],[Región (es)]]),0)&gt;0,1,"0")</f>
        <v>0</v>
      </c>
      <c r="BH69" s="29" t="str">
        <f>IF(IFERROR(FIND(BH$1,Proyectos[[#This Row],[Región (es)]]),0)&gt;0,1,"0")</f>
        <v>0</v>
      </c>
      <c r="BI69" s="29" t="str">
        <f>IF(IFERROR(FIND(BI$1,Proyectos[[#This Row],[Región (es)]]),0)&gt;0,1,"0")</f>
        <v>0</v>
      </c>
      <c r="BJ69" s="29" t="str">
        <f>IF(IFERROR(FIND(BJ$1,Proyectos[[#This Row],[Región (es)]]),0)&gt;0,1,"0")</f>
        <v>0</v>
      </c>
    </row>
    <row r="70" spans="1:63" hidden="1" x14ac:dyDescent="0.25">
      <c r="A70" s="12">
        <f>IF(Proyectos[[#This Row],[Estado]]="Aprobado",ROW(),"0")</f>
        <v>70</v>
      </c>
      <c r="B70" s="13">
        <v>2320</v>
      </c>
      <c r="C70" s="24">
        <v>357</v>
      </c>
      <c r="D70" s="15" t="s">
        <v>1156</v>
      </c>
      <c r="E70" s="14">
        <v>44187</v>
      </c>
      <c r="F70" s="14">
        <v>44187</v>
      </c>
      <c r="G70" s="15"/>
      <c r="H70" s="14">
        <v>44187</v>
      </c>
      <c r="I70" s="14"/>
      <c r="J70" s="14">
        <v>44187</v>
      </c>
      <c r="K70" s="13" t="s">
        <v>1157</v>
      </c>
      <c r="L70" s="13" t="s">
        <v>1158</v>
      </c>
      <c r="M70" s="13">
        <v>2320</v>
      </c>
      <c r="N70" s="16" t="s">
        <v>974</v>
      </c>
      <c r="O70" s="16"/>
      <c r="P70" s="16" t="s">
        <v>950</v>
      </c>
      <c r="Q70" s="16"/>
      <c r="T70" s="13" t="s">
        <v>951</v>
      </c>
      <c r="U70" s="13">
        <v>24</v>
      </c>
      <c r="V70" s="13">
        <f>Proyectos[[#This Row],[Duración Inicial en Meses]]+IFERROR(VLOOKUP(Proyectos[[#This Row],[Folio Proyecto]],'[1]Solicitudes Especiales'!O:P,2,FALSE),0)</f>
        <v>60</v>
      </c>
      <c r="W70" s="12">
        <v>360</v>
      </c>
      <c r="X70" s="16" t="s">
        <v>1159</v>
      </c>
      <c r="Y70" s="16" t="s">
        <v>1160</v>
      </c>
      <c r="Z70" s="25">
        <v>692400000</v>
      </c>
      <c r="AA70" s="25"/>
      <c r="AB70" s="25">
        <f>Proyectos[[#This Row],[Monto de Donación (Solicitado)]]+Proyectos[[#This Row],[Aporte Propio]]</f>
        <v>692400000</v>
      </c>
      <c r="AC70" s="25">
        <f>Proyectos[[#This Row],[Monto de Donación (Solicitado)]]+IFERROR(VLOOKUP(Proyectos[[#This Row],[Folio Proyecto]],'[1]Solicitudes Especiales'!R:S,2,FALSE),0)</f>
        <v>692400000</v>
      </c>
      <c r="AD70" s="26">
        <v>44075</v>
      </c>
      <c r="AE70" s="19"/>
      <c r="AF7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0" s="25" t="str">
        <f>IFERROR(VLOOKUP(Proyectos[[#This Row],[Folio Proyecto]],[1]!Reporte_Ley_N°21.015[[FOLIO PROYECTO]:[PERMANENCIA EN EL PUESTO DE TRABAJO LUEGO DE 9 MESES]],6,FALSE),"Sin Información")</f>
        <v>Sin Información</v>
      </c>
      <c r="AJ70" s="27" t="str">
        <f>IF(OR(Proyectos[[#This Row],[Fecha de Incio]]="Sin Información",Proyectos[[#This Row],[Fecha de Incio]]=""),"Sin Información",EDATE(Proyectos[[#This Row],[Fecha de Incio]],Proyectos[[#This Row],[Duración Aprobada]]))</f>
        <v>Sin Información</v>
      </c>
      <c r="AK70" s="27" t="str">
        <f ca="1">IF(Proyectos[[#This Row],[Fecha de Término]]="Sin Información","Sin Información",IF(Proyectos[[#This Row],[Fecha de Término]]&gt;TODAY(),"En Ejecución",IF(Proyectos[[#This Row],[Fecha de Término]]&lt;TODAY(),"Finalizado","FALSO")))</f>
        <v>Sin Información</v>
      </c>
      <c r="AL70" s="27" t="s">
        <v>988</v>
      </c>
      <c r="AN70" s="32" t="s">
        <v>1001</v>
      </c>
      <c r="AO70" s="32" t="s">
        <v>1002</v>
      </c>
      <c r="AP70" s="32" t="s">
        <v>1002</v>
      </c>
      <c r="AQ70" s="32" t="s">
        <v>1003</v>
      </c>
      <c r="AS70" s="13" t="str" cm="1">
        <f t="array" ref="AS70">IF(Proyectos[[#This Row],[Evaluado]]="SI",_xlfn.TEXTJOIN(" 
",TRUE,_xlfn._xlws.FILTER([1]!Interacciones[Fecha],([1]!Interacciones[Folio Proyecto]=Proyectos[[#This Row],[Folio Proyecto]])*([1]!Interacciones[Tipo]=[1]Categoría!$G$2),"Sin Observaciones")),"Sin Evaluación")</f>
        <v>Sin Evaluación</v>
      </c>
      <c r="AT70" s="13" t="str" cm="1">
        <f t="array" ref="AT70">IF(Proyectos[[#This Row],[Evaluado]]="SI",_xlfn.TEXTJOIN(" 
",TRUE,_xlfn._xlws.FILTER([1]!Interacciones[Fecha],([1]!Interacciones[Folio Proyecto]=Proyectos[[#This Row],[Folio Proyecto]])*([1]!Interacciones[Tipo]=[1]Categoría!$G$3),"Sin Corrección")),"Sin Evaluación")</f>
        <v>Sin Evaluación</v>
      </c>
      <c r="AU70" s="29" t="str">
        <f>IF(IFERROR(FIND(AU$1,Proyectos[[#This Row],[Región (es)]]),0)&gt;0,1,"0")</f>
        <v>0</v>
      </c>
      <c r="AV70" s="29" t="str">
        <f>IF(IFERROR(FIND(AV$1,Proyectos[[#This Row],[Región (es)]]),0)&gt;0,1,"0")</f>
        <v>0</v>
      </c>
      <c r="AW70" s="29" t="str">
        <f>IF(IFERROR(FIND(AW$1,Proyectos[[#This Row],[Región (es)]]),0)&gt;0,1,"0")</f>
        <v>0</v>
      </c>
      <c r="AX70" s="29" t="str">
        <f>IF(IFERROR(FIND(AX$1,Proyectos[[#This Row],[Región (es)]]),0)&gt;0,1,"0")</f>
        <v>0</v>
      </c>
      <c r="AY70" s="29" t="str">
        <f>IF(IFERROR(FIND(AY$1,Proyectos[[#This Row],[Región (es)]]),0)&gt;0,1,"0")</f>
        <v>0</v>
      </c>
      <c r="AZ70" s="29">
        <f>IF(IFERROR(FIND(AZ$1,Proyectos[[#This Row],[Región (es)]]),0)&gt;0,1,"0")</f>
        <v>1</v>
      </c>
      <c r="BA70" s="29">
        <f>IF(IFERROR(FIND(BA$1,Proyectos[[#This Row],[Región (es)]]),0)&gt;0,1,"0")</f>
        <v>1</v>
      </c>
      <c r="BB70" s="29" t="str">
        <f>IF(IFERROR(FIND(BB$1,Proyectos[[#This Row],[Región (es)]]),0)&gt;0,1,"0")</f>
        <v>0</v>
      </c>
      <c r="BC70" s="29" t="str">
        <f>IF(IFERROR(FIND(BC$1,Proyectos[[#This Row],[Región (es)]]),0)&gt;0,1,"0")</f>
        <v>0</v>
      </c>
      <c r="BD70" s="29" t="str">
        <f>IF(IFERROR(FIND(BD$1,Proyectos[[#This Row],[Región (es)]]),0)&gt;0,1,"0")</f>
        <v>0</v>
      </c>
      <c r="BE70" s="29" t="str">
        <f>IF(IFERROR(FIND(BE$1,Proyectos[[#This Row],[Región (es)]]),0)&gt;0,1,"0")</f>
        <v>0</v>
      </c>
      <c r="BF70" s="29" t="str">
        <f>IF(IFERROR(FIND(BF$1,Proyectos[[#This Row],[Región (es)]]),0)&gt;0,1,"0")</f>
        <v>0</v>
      </c>
      <c r="BG70" s="29" t="str">
        <f>IF(IFERROR(FIND(BG$1,Proyectos[[#This Row],[Región (es)]]),0)&gt;0,1,"0")</f>
        <v>0</v>
      </c>
      <c r="BH70" s="29" t="str">
        <f>IF(IFERROR(FIND(BH$1,Proyectos[[#This Row],[Región (es)]]),0)&gt;0,1,"0")</f>
        <v>0</v>
      </c>
      <c r="BI70" s="29" t="str">
        <f>IF(IFERROR(FIND(BI$1,Proyectos[[#This Row],[Región (es)]]),0)&gt;0,1,"0")</f>
        <v>0</v>
      </c>
      <c r="BJ70" s="29" t="str">
        <f>IF(IFERROR(FIND(BJ$1,Proyectos[[#This Row],[Región (es)]]),0)&gt;0,1,"0")</f>
        <v>0</v>
      </c>
    </row>
    <row r="71" spans="1:63" hidden="1" x14ac:dyDescent="0.25">
      <c r="A71" s="12">
        <f>IF(Proyectos[[#This Row],[Estado]]="Aprobado",ROW(),"0")</f>
        <v>71</v>
      </c>
      <c r="B71" s="13">
        <v>2416</v>
      </c>
      <c r="C71" s="24">
        <v>322</v>
      </c>
      <c r="D71" s="15" t="s">
        <v>1162</v>
      </c>
      <c r="E71" s="14">
        <v>44223</v>
      </c>
      <c r="F71" s="14">
        <v>44223</v>
      </c>
      <c r="G71" s="15"/>
      <c r="H71" s="14">
        <v>44223</v>
      </c>
      <c r="I71" s="14"/>
      <c r="J71" s="14">
        <v>44223</v>
      </c>
      <c r="K71" s="13" t="s">
        <v>1163</v>
      </c>
      <c r="L71" s="13" t="s">
        <v>1164</v>
      </c>
      <c r="M71" s="13">
        <v>2416</v>
      </c>
      <c r="N71" s="16" t="s">
        <v>974</v>
      </c>
      <c r="O71" s="16"/>
      <c r="P71" s="16" t="s">
        <v>950</v>
      </c>
      <c r="Q71" s="16"/>
      <c r="T71" s="13" t="s">
        <v>951</v>
      </c>
      <c r="U71" s="13">
        <v>36</v>
      </c>
      <c r="V71" s="13">
        <f>Proyectos[[#This Row],[Duración Inicial en Meses]]+IFERROR(VLOOKUP(Proyectos[[#This Row],[Folio Proyecto]],'[1]Solicitudes Especiales'!O:P,2,FALSE),0)</f>
        <v>36</v>
      </c>
      <c r="W71" s="12">
        <v>135</v>
      </c>
      <c r="X71" s="16" t="s">
        <v>1082</v>
      </c>
      <c r="Y71" s="16" t="s">
        <v>952</v>
      </c>
      <c r="Z71" s="25">
        <v>246148686</v>
      </c>
      <c r="AA71" s="25"/>
      <c r="AB71" s="25">
        <f>Proyectos[[#This Row],[Monto de Donación (Solicitado)]]+Proyectos[[#This Row],[Aporte Propio]]</f>
        <v>246148686</v>
      </c>
      <c r="AC71" s="25">
        <f>Proyectos[[#This Row],[Monto de Donación (Solicitado)]]+IFERROR(VLOOKUP(Proyectos[[#This Row],[Folio Proyecto]],'[1]Solicitudes Especiales'!R:S,2,FALSE),0)</f>
        <v>246148686</v>
      </c>
      <c r="AD71" s="26">
        <v>44743</v>
      </c>
      <c r="AE71" s="19"/>
      <c r="AF7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1" s="25" t="str">
        <f>IFERROR(VLOOKUP(Proyectos[[#This Row],[Folio Proyecto]],[1]!Reporte_Ley_N°21.015[[FOLIO PROYECTO]:[PERMANENCIA EN EL PUESTO DE TRABAJO LUEGO DE 9 MESES]],6,FALSE),"Sin Información")</f>
        <v>Sin Información</v>
      </c>
      <c r="AJ71" s="27" t="str">
        <f>IF(OR(Proyectos[[#This Row],[Fecha de Incio]]="Sin Información",Proyectos[[#This Row],[Fecha de Incio]]=""),"Sin Información",EDATE(Proyectos[[#This Row],[Fecha de Incio]],Proyectos[[#This Row],[Duración Aprobada]]))</f>
        <v>Sin Información</v>
      </c>
      <c r="AK71" s="27" t="str">
        <f ca="1">IF(Proyectos[[#This Row],[Fecha de Término]]="Sin Información","Sin Información",IF(Proyectos[[#This Row],[Fecha de Término]]&gt;TODAY(),"En Ejecución",IF(Proyectos[[#This Row],[Fecha de Término]]&lt;TODAY(),"Finalizado","FALSO")))</f>
        <v>Sin Información</v>
      </c>
      <c r="AL71" s="27" t="s">
        <v>976</v>
      </c>
      <c r="AS71" s="13" t="str" cm="1">
        <f t="array" ref="AS71">IF(Proyectos[[#This Row],[Evaluado]]="SI",_xlfn.TEXTJOIN(" 
",TRUE,_xlfn._xlws.FILTER([1]!Interacciones[Fecha],([1]!Interacciones[Folio Proyecto]=Proyectos[[#This Row],[Folio Proyecto]])*([1]!Interacciones[Tipo]=[1]Categoría!$G$2),"Sin Observaciones")),"Sin Evaluación")</f>
        <v>Sin Evaluación</v>
      </c>
      <c r="AT71" s="13" t="str" cm="1">
        <f t="array" ref="AT71">IF(Proyectos[[#This Row],[Evaluado]]="SI",_xlfn.TEXTJOIN(" 
",TRUE,_xlfn._xlws.FILTER([1]!Interacciones[Fecha],([1]!Interacciones[Folio Proyecto]=Proyectos[[#This Row],[Folio Proyecto]])*([1]!Interacciones[Tipo]=[1]Categoría!$G$3),"Sin Corrección")),"Sin Evaluación")</f>
        <v>Sin Evaluación</v>
      </c>
      <c r="AU71" s="29" t="str">
        <f>IF(IFERROR(FIND(AU$1,Proyectos[[#This Row],[Región (es)]]),0)&gt;0,1,"0")</f>
        <v>0</v>
      </c>
      <c r="AV71" s="29" t="str">
        <f>IF(IFERROR(FIND(AV$1,Proyectos[[#This Row],[Región (es)]]),0)&gt;0,1,"0")</f>
        <v>0</v>
      </c>
      <c r="AW71" s="29" t="str">
        <f>IF(IFERROR(FIND(AW$1,Proyectos[[#This Row],[Región (es)]]),0)&gt;0,1,"0")</f>
        <v>0</v>
      </c>
      <c r="AX71" s="29" t="str">
        <f>IF(IFERROR(FIND(AX$1,Proyectos[[#This Row],[Región (es)]]),0)&gt;0,1,"0")</f>
        <v>0</v>
      </c>
      <c r="AY71" s="29" t="str">
        <f>IF(IFERROR(FIND(AY$1,Proyectos[[#This Row],[Región (es)]]),0)&gt;0,1,"0")</f>
        <v>0</v>
      </c>
      <c r="AZ71" s="29" t="str">
        <f>IF(IFERROR(FIND(AZ$1,Proyectos[[#This Row],[Región (es)]]),0)&gt;0,1,"0")</f>
        <v>0</v>
      </c>
      <c r="BA71" s="29">
        <f>IF(IFERROR(FIND(BA$1,Proyectos[[#This Row],[Región (es)]]),0)&gt;0,1,"0")</f>
        <v>1</v>
      </c>
      <c r="BB71" s="29" t="str">
        <f>IF(IFERROR(FIND(BB$1,Proyectos[[#This Row],[Región (es)]]),0)&gt;0,1,"0")</f>
        <v>0</v>
      </c>
      <c r="BC71" s="29" t="str">
        <f>IF(IFERROR(FIND(BC$1,Proyectos[[#This Row],[Región (es)]]),0)&gt;0,1,"0")</f>
        <v>0</v>
      </c>
      <c r="BD71" s="29" t="str">
        <f>IF(IFERROR(FIND(BD$1,Proyectos[[#This Row],[Región (es)]]),0)&gt;0,1,"0")</f>
        <v>0</v>
      </c>
      <c r="BE71" s="29" t="str">
        <f>IF(IFERROR(FIND(BE$1,Proyectos[[#This Row],[Región (es)]]),0)&gt;0,1,"0")</f>
        <v>0</v>
      </c>
      <c r="BF71" s="29" t="str">
        <f>IF(IFERROR(FIND(BF$1,Proyectos[[#This Row],[Región (es)]]),0)&gt;0,1,"0")</f>
        <v>0</v>
      </c>
      <c r="BG71" s="29" t="str">
        <f>IF(IFERROR(FIND(BG$1,Proyectos[[#This Row],[Región (es)]]),0)&gt;0,1,"0")</f>
        <v>0</v>
      </c>
      <c r="BH71" s="29" t="str">
        <f>IF(IFERROR(FIND(BH$1,Proyectos[[#This Row],[Región (es)]]),0)&gt;0,1,"0")</f>
        <v>0</v>
      </c>
      <c r="BI71" s="29" t="str">
        <f>IF(IFERROR(FIND(BI$1,Proyectos[[#This Row],[Región (es)]]),0)&gt;0,1,"0")</f>
        <v>0</v>
      </c>
      <c r="BJ71" s="29" t="str">
        <f>IF(IFERROR(FIND(BJ$1,Proyectos[[#This Row],[Región (es)]]),0)&gt;0,1,"0")</f>
        <v>0</v>
      </c>
    </row>
    <row r="72" spans="1:63" hidden="1" x14ac:dyDescent="0.25">
      <c r="A72" s="12">
        <f>IF(Proyectos[[#This Row],[Estado]]="Aprobado",ROW(),"0")</f>
        <v>72</v>
      </c>
      <c r="B72" s="13">
        <v>2350</v>
      </c>
      <c r="C72" s="24">
        <v>215</v>
      </c>
      <c r="D72" s="15" t="s">
        <v>962</v>
      </c>
      <c r="E72" s="14">
        <v>44223</v>
      </c>
      <c r="F72" s="14">
        <v>44223</v>
      </c>
      <c r="G72" s="15"/>
      <c r="H72" s="14">
        <v>44223</v>
      </c>
      <c r="I72" s="14"/>
      <c r="J72" s="14">
        <v>44223</v>
      </c>
      <c r="K72" s="13" t="s">
        <v>1165</v>
      </c>
      <c r="L72" s="13" t="s">
        <v>1166</v>
      </c>
      <c r="M72" s="13">
        <v>2350</v>
      </c>
      <c r="N72" s="16" t="s">
        <v>974</v>
      </c>
      <c r="O72" s="16"/>
      <c r="P72" s="16" t="s">
        <v>950</v>
      </c>
      <c r="Q72" s="16"/>
      <c r="T72" s="13" t="s">
        <v>951</v>
      </c>
      <c r="U72" s="13">
        <v>60</v>
      </c>
      <c r="V72" s="13">
        <f>Proyectos[[#This Row],[Duración Inicial en Meses]]+IFERROR(VLOOKUP(Proyectos[[#This Row],[Folio Proyecto]],'[1]Solicitudes Especiales'!O:P,2,FALSE),0)</f>
        <v>60</v>
      </c>
      <c r="W72" s="12">
        <v>250</v>
      </c>
      <c r="X72" s="16" t="s">
        <v>816</v>
      </c>
      <c r="Y72" s="16" t="s">
        <v>952</v>
      </c>
      <c r="Z72" s="25">
        <v>1169916484</v>
      </c>
      <c r="AA72" s="25"/>
      <c r="AB72" s="25">
        <f>Proyectos[[#This Row],[Monto de Donación (Solicitado)]]+Proyectos[[#This Row],[Aporte Propio]]</f>
        <v>1169916484</v>
      </c>
      <c r="AC72" s="25">
        <f>Proyectos[[#This Row],[Monto de Donación (Solicitado)]]+IFERROR(VLOOKUP(Proyectos[[#This Row],[Folio Proyecto]],'[1]Solicitudes Especiales'!R:S,2,FALSE),0)</f>
        <v>1286908128</v>
      </c>
      <c r="AD72" s="26">
        <v>44285</v>
      </c>
      <c r="AE72" s="19"/>
      <c r="AF7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2" s="25" t="str">
        <f>IFERROR(VLOOKUP(Proyectos[[#This Row],[Folio Proyecto]],[1]!Reporte_Ley_N°21.015[[FOLIO PROYECTO]:[PERMANENCIA EN EL PUESTO DE TRABAJO LUEGO DE 9 MESES]],6,FALSE),"Sin Información")</f>
        <v>Sin Información</v>
      </c>
      <c r="AJ72" s="27" t="str">
        <f>IF(OR(Proyectos[[#This Row],[Fecha de Incio]]="Sin Información",Proyectos[[#This Row],[Fecha de Incio]]=""),"Sin Información",EDATE(Proyectos[[#This Row],[Fecha de Incio]],Proyectos[[#This Row],[Duración Aprobada]]))</f>
        <v>Sin Información</v>
      </c>
      <c r="AK72" s="27" t="str">
        <f ca="1">IF(Proyectos[[#This Row],[Fecha de Término]]="Sin Información","Sin Información",IF(Proyectos[[#This Row],[Fecha de Término]]&gt;TODAY(),"En Ejecución",IF(Proyectos[[#This Row],[Fecha de Término]]&lt;TODAY(),"Finalizado","FALSO")))</f>
        <v>Sin Información</v>
      </c>
      <c r="AL72" s="27" t="s">
        <v>988</v>
      </c>
      <c r="AS72" s="13" t="str" cm="1">
        <f t="array" ref="AS72">IF(Proyectos[[#This Row],[Evaluado]]="SI",_xlfn.TEXTJOIN(" 
",TRUE,_xlfn._xlws.FILTER([1]!Interacciones[Fecha],([1]!Interacciones[Folio Proyecto]=Proyectos[[#This Row],[Folio Proyecto]])*([1]!Interacciones[Tipo]=[1]Categoría!$G$2),"Sin Observaciones")),"Sin Evaluación")</f>
        <v>Sin Evaluación</v>
      </c>
      <c r="AT72" s="13" t="str" cm="1">
        <f t="array" ref="AT72">IF(Proyectos[[#This Row],[Evaluado]]="SI",_xlfn.TEXTJOIN(" 
",TRUE,_xlfn._xlws.FILTER([1]!Interacciones[Fecha],([1]!Interacciones[Folio Proyecto]=Proyectos[[#This Row],[Folio Proyecto]])*([1]!Interacciones[Tipo]=[1]Categoría!$G$3),"Sin Corrección")),"Sin Evaluación")</f>
        <v>Sin Evaluación</v>
      </c>
      <c r="AU72" s="29" t="str">
        <f>IF(IFERROR(FIND(AU$1,Proyectos[[#This Row],[Región (es)]]),0)&gt;0,1,"0")</f>
        <v>0</v>
      </c>
      <c r="AV72" s="29" t="str">
        <f>IF(IFERROR(FIND(AV$1,Proyectos[[#This Row],[Región (es)]]),0)&gt;0,1,"0")</f>
        <v>0</v>
      </c>
      <c r="AW72" s="29" t="str">
        <f>IF(IFERROR(FIND(AW$1,Proyectos[[#This Row],[Región (es)]]),0)&gt;0,1,"0")</f>
        <v>0</v>
      </c>
      <c r="AX72" s="29" t="str">
        <f>IF(IFERROR(FIND(AX$1,Proyectos[[#This Row],[Región (es)]]),0)&gt;0,1,"0")</f>
        <v>0</v>
      </c>
      <c r="AY72" s="29" t="str">
        <f>IF(IFERROR(FIND(AY$1,Proyectos[[#This Row],[Región (es)]]),0)&gt;0,1,"0")</f>
        <v>0</v>
      </c>
      <c r="AZ72" s="29" t="str">
        <f>IF(IFERROR(FIND(AZ$1,Proyectos[[#This Row],[Región (es)]]),0)&gt;0,1,"0")</f>
        <v>0</v>
      </c>
      <c r="BA72" s="29" t="str">
        <f>IF(IFERROR(FIND(BA$1,Proyectos[[#This Row],[Región (es)]]),0)&gt;0,1,"0")</f>
        <v>0</v>
      </c>
      <c r="BB72" s="29" t="str">
        <f>IF(IFERROR(FIND(BB$1,Proyectos[[#This Row],[Región (es)]]),0)&gt;0,1,"0")</f>
        <v>0</v>
      </c>
      <c r="BC72" s="29" t="str">
        <f>IF(IFERROR(FIND(BC$1,Proyectos[[#This Row],[Región (es)]]),0)&gt;0,1,"0")</f>
        <v>0</v>
      </c>
      <c r="BD72" s="29" t="str">
        <f>IF(IFERROR(FIND(BD$1,Proyectos[[#This Row],[Región (es)]]),0)&gt;0,1,"0")</f>
        <v>0</v>
      </c>
      <c r="BE72" s="29" t="str">
        <f>IF(IFERROR(FIND(BE$1,Proyectos[[#This Row],[Región (es)]]),0)&gt;0,1,"0")</f>
        <v>0</v>
      </c>
      <c r="BF72" s="29" t="str">
        <f>IF(IFERROR(FIND(BF$1,Proyectos[[#This Row],[Región (es)]]),0)&gt;0,1,"0")</f>
        <v>0</v>
      </c>
      <c r="BG72" s="29" t="str">
        <f>IF(IFERROR(FIND(BG$1,Proyectos[[#This Row],[Región (es)]]),0)&gt;0,1,"0")</f>
        <v>0</v>
      </c>
      <c r="BH72" s="29" t="str">
        <f>IF(IFERROR(FIND(BH$1,Proyectos[[#This Row],[Región (es)]]),0)&gt;0,1,"0")</f>
        <v>0</v>
      </c>
      <c r="BI72" s="29" t="str">
        <f>IF(IFERROR(FIND(BI$1,Proyectos[[#This Row],[Región (es)]]),0)&gt;0,1,"0")</f>
        <v>0</v>
      </c>
      <c r="BJ72" s="29" t="str">
        <f>IF(IFERROR(FIND(BJ$1,Proyectos[[#This Row],[Región (es)]]),0)&gt;0,1,"0")</f>
        <v>0</v>
      </c>
    </row>
    <row r="73" spans="1:63" x14ac:dyDescent="0.25">
      <c r="A73" s="12">
        <f>IF(Proyectos[[#This Row],[Estado]]="Aprobado",ROW(),"0")</f>
        <v>73</v>
      </c>
      <c r="B73" s="13">
        <v>2410</v>
      </c>
      <c r="C73" s="24">
        <v>48</v>
      </c>
      <c r="D73" s="15" t="s">
        <v>1169</v>
      </c>
      <c r="E73" s="14">
        <v>44314</v>
      </c>
      <c r="F73" s="14">
        <v>44314</v>
      </c>
      <c r="G73" s="15"/>
      <c r="H73" s="14">
        <v>44314</v>
      </c>
      <c r="I73" s="14"/>
      <c r="J73" s="14">
        <v>44314</v>
      </c>
      <c r="K73" s="13" t="s">
        <v>1170</v>
      </c>
      <c r="L73" s="13" t="s">
        <v>1171</v>
      </c>
      <c r="M73" s="13">
        <v>2410</v>
      </c>
      <c r="N73" s="16" t="s">
        <v>974</v>
      </c>
      <c r="O73" s="16"/>
      <c r="P73" s="16" t="s">
        <v>950</v>
      </c>
      <c r="Q73" s="16"/>
      <c r="T73" s="13" t="s">
        <v>951</v>
      </c>
      <c r="U73" s="13">
        <v>60</v>
      </c>
      <c r="V73" s="13">
        <f>Proyectos[[#This Row],[Duración Inicial en Meses]]+IFERROR(VLOOKUP(Proyectos[[#This Row],[Folio Proyecto]],'[1]Solicitudes Especiales'!O:P,2,FALSE),0)</f>
        <v>60</v>
      </c>
      <c r="W73" s="12">
        <v>70</v>
      </c>
      <c r="X73" s="16" t="s">
        <v>1082</v>
      </c>
      <c r="Y73" s="16" t="s">
        <v>952</v>
      </c>
      <c r="Z73" s="25">
        <v>427385433</v>
      </c>
      <c r="AA73" s="25"/>
      <c r="AB73" s="25">
        <f>Proyectos[[#This Row],[Monto de Donación (Solicitado)]]+Proyectos[[#This Row],[Aporte Propio]]</f>
        <v>427385433</v>
      </c>
      <c r="AC73" s="25">
        <f>Proyectos[[#This Row],[Monto de Donación (Solicitado)]]+IFERROR(VLOOKUP(Proyectos[[#This Row],[Folio Proyecto]],'[1]Solicitudes Especiales'!R:S,2,FALSE),0)</f>
        <v>470123976</v>
      </c>
      <c r="AD73" s="26">
        <v>44587</v>
      </c>
      <c r="AE73" s="19"/>
      <c r="AF7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3" s="25" t="str">
        <f>IFERROR(VLOOKUP(Proyectos[[#This Row],[Folio Proyecto]],[1]!Reporte_Ley_N°21.015[[FOLIO PROYECTO]:[PERMANENCIA EN EL PUESTO DE TRABAJO LUEGO DE 9 MESES]],6,FALSE),"Sin Información")</f>
        <v>Sin Información</v>
      </c>
      <c r="AJ73" s="27" t="str">
        <f>IF(OR(Proyectos[[#This Row],[Fecha de Incio]]="Sin Información",Proyectos[[#This Row],[Fecha de Incio]]=""),"Sin Información",EDATE(Proyectos[[#This Row],[Fecha de Incio]],Proyectos[[#This Row],[Duración Aprobada]]))</f>
        <v>Sin Información</v>
      </c>
      <c r="AK73" s="27" t="str">
        <f ca="1">IF(Proyectos[[#This Row],[Fecha de Término]]="Sin Información","Sin Información",IF(Proyectos[[#This Row],[Fecha de Término]]&gt;TODAY(),"En Ejecución",IF(Proyectos[[#This Row],[Fecha de Término]]&lt;TODAY(),"Finalizado","FALSO")))</f>
        <v>Sin Información</v>
      </c>
      <c r="AL73" s="27" t="s">
        <v>988</v>
      </c>
      <c r="AS73" s="13" t="str" cm="1">
        <f t="array" ref="AS73">IF(Proyectos[[#This Row],[Evaluado]]="SI",_xlfn.TEXTJOIN(" 
",TRUE,_xlfn._xlws.FILTER([1]!Interacciones[Fecha],([1]!Interacciones[Folio Proyecto]=Proyectos[[#This Row],[Folio Proyecto]])*([1]!Interacciones[Tipo]=[1]Categoría!$G$2),"Sin Observaciones")),"Sin Evaluación")</f>
        <v>Sin Evaluación</v>
      </c>
      <c r="AT73" s="13" t="str" cm="1">
        <f t="array" ref="AT73">IF(Proyectos[[#This Row],[Evaluado]]="SI",_xlfn.TEXTJOIN(" 
",TRUE,_xlfn._xlws.FILTER([1]!Interacciones[Fecha],([1]!Interacciones[Folio Proyecto]=Proyectos[[#This Row],[Folio Proyecto]])*([1]!Interacciones[Tipo]=[1]Categoría!$G$3),"Sin Corrección")),"Sin Evaluación")</f>
        <v>Sin Evaluación</v>
      </c>
      <c r="AU73" s="29" t="str">
        <f>IF(IFERROR(FIND(AU$1,Proyectos[[#This Row],[Región (es)]]),0)&gt;0,1,"0")</f>
        <v>0</v>
      </c>
      <c r="AV73" s="29" t="str">
        <f>IF(IFERROR(FIND(AV$1,Proyectos[[#This Row],[Región (es)]]),0)&gt;0,1,"0")</f>
        <v>0</v>
      </c>
      <c r="AW73" s="29" t="str">
        <f>IF(IFERROR(FIND(AW$1,Proyectos[[#This Row],[Región (es)]]),0)&gt;0,1,"0")</f>
        <v>0</v>
      </c>
      <c r="AX73" s="29" t="str">
        <f>IF(IFERROR(FIND(AX$1,Proyectos[[#This Row],[Región (es)]]),0)&gt;0,1,"0")</f>
        <v>0</v>
      </c>
      <c r="AY73" s="29" t="str">
        <f>IF(IFERROR(FIND(AY$1,Proyectos[[#This Row],[Región (es)]]),0)&gt;0,1,"0")</f>
        <v>0</v>
      </c>
      <c r="AZ73" s="29" t="str">
        <f>IF(IFERROR(FIND(AZ$1,Proyectos[[#This Row],[Región (es)]]),0)&gt;0,1,"0")</f>
        <v>0</v>
      </c>
      <c r="BA73" s="29">
        <f>IF(IFERROR(FIND(BA$1,Proyectos[[#This Row],[Región (es)]]),0)&gt;0,1,"0")</f>
        <v>1</v>
      </c>
      <c r="BB73" s="29" t="str">
        <f>IF(IFERROR(FIND(BB$1,Proyectos[[#This Row],[Región (es)]]),0)&gt;0,1,"0")</f>
        <v>0</v>
      </c>
      <c r="BC73" s="29" t="str">
        <f>IF(IFERROR(FIND(BC$1,Proyectos[[#This Row],[Región (es)]]),0)&gt;0,1,"0")</f>
        <v>0</v>
      </c>
      <c r="BD73" s="29" t="str">
        <f>IF(IFERROR(FIND(BD$1,Proyectos[[#This Row],[Región (es)]]),0)&gt;0,1,"0")</f>
        <v>0</v>
      </c>
      <c r="BE73" s="29" t="str">
        <f>IF(IFERROR(FIND(BE$1,Proyectos[[#This Row],[Región (es)]]),0)&gt;0,1,"0")</f>
        <v>0</v>
      </c>
      <c r="BF73" s="29" t="str">
        <f>IF(IFERROR(FIND(BF$1,Proyectos[[#This Row],[Región (es)]]),0)&gt;0,1,"0")</f>
        <v>0</v>
      </c>
      <c r="BG73" s="29" t="str">
        <f>IF(IFERROR(FIND(BG$1,Proyectos[[#This Row],[Región (es)]]),0)&gt;0,1,"0")</f>
        <v>0</v>
      </c>
      <c r="BH73" s="29" t="str">
        <f>IF(IFERROR(FIND(BH$1,Proyectos[[#This Row],[Región (es)]]),0)&gt;0,1,"0")</f>
        <v>0</v>
      </c>
      <c r="BI73" s="29" t="str">
        <f>IF(IFERROR(FIND(BI$1,Proyectos[[#This Row],[Región (es)]]),0)&gt;0,1,"0")</f>
        <v>0</v>
      </c>
      <c r="BJ73" s="29" t="str">
        <f>IF(IFERROR(FIND(BJ$1,Proyectos[[#This Row],[Región (es)]]),0)&gt;0,1,"0")</f>
        <v>0</v>
      </c>
    </row>
    <row r="74" spans="1:63" hidden="1" x14ac:dyDescent="0.25">
      <c r="A74" s="12">
        <f>IF(Proyectos[[#This Row],[Estado]]="Aprobado",ROW(),"0")</f>
        <v>74</v>
      </c>
      <c r="B74" s="13">
        <v>2470</v>
      </c>
      <c r="C74" s="24">
        <v>1020</v>
      </c>
      <c r="D74" s="15" t="s">
        <v>1172</v>
      </c>
      <c r="E74" s="14">
        <v>44342</v>
      </c>
      <c r="F74" s="14">
        <v>44342</v>
      </c>
      <c r="G74" s="15"/>
      <c r="H74" s="14">
        <v>44342</v>
      </c>
      <c r="I74" s="14"/>
      <c r="J74" s="14">
        <v>44342</v>
      </c>
      <c r="K74" s="13" t="s">
        <v>1173</v>
      </c>
      <c r="L74" s="13" t="s">
        <v>1174</v>
      </c>
      <c r="M74" s="13">
        <v>2470</v>
      </c>
      <c r="N74" s="16" t="s">
        <v>974</v>
      </c>
      <c r="O74" s="16"/>
      <c r="P74" s="16" t="s">
        <v>950</v>
      </c>
      <c r="Q74" s="16"/>
      <c r="T74" s="13" t="s">
        <v>951</v>
      </c>
      <c r="U74" s="13">
        <v>18</v>
      </c>
      <c r="V74" s="13">
        <f>Proyectos[[#This Row],[Duración Inicial en Meses]]+IFERROR(VLOOKUP(Proyectos[[#This Row],[Folio Proyecto]],'[1]Solicitudes Especiales'!O:P,2,FALSE),0)</f>
        <v>18</v>
      </c>
      <c r="W74" s="12">
        <v>200</v>
      </c>
      <c r="X74" s="16" t="s">
        <v>816</v>
      </c>
      <c r="Y74" s="16" t="s">
        <v>952</v>
      </c>
      <c r="Z74" s="25">
        <v>450884220</v>
      </c>
      <c r="AA74" s="25"/>
      <c r="AB74" s="25">
        <f>Proyectos[[#This Row],[Monto de Donación (Solicitado)]]+Proyectos[[#This Row],[Aporte Propio]]</f>
        <v>450884220</v>
      </c>
      <c r="AC74" s="25">
        <f>Proyectos[[#This Row],[Monto de Donación (Solicitado)]]+IFERROR(VLOOKUP(Proyectos[[#This Row],[Folio Proyecto]],'[1]Solicitudes Especiales'!R:S,2,FALSE),0)</f>
        <v>452163705</v>
      </c>
      <c r="AD74" s="26">
        <v>44559</v>
      </c>
      <c r="AE74" s="19"/>
      <c r="AF7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4" s="25" t="str">
        <f>IFERROR(VLOOKUP(Proyectos[[#This Row],[Folio Proyecto]],[1]!Reporte_Ley_N°21.015[[FOLIO PROYECTO]:[PERMANENCIA EN EL PUESTO DE TRABAJO LUEGO DE 9 MESES]],6,FALSE),"Sin Información")</f>
        <v>Sin Información</v>
      </c>
      <c r="AJ74" s="27" t="str">
        <f>IF(OR(Proyectos[[#This Row],[Fecha de Incio]]="Sin Información",Proyectos[[#This Row],[Fecha de Incio]]=""),"Sin Información",EDATE(Proyectos[[#This Row],[Fecha de Incio]],Proyectos[[#This Row],[Duración Aprobada]]))</f>
        <v>Sin Información</v>
      </c>
      <c r="AK74" s="27" t="str">
        <f ca="1">IF(Proyectos[[#This Row],[Fecha de Término]]="Sin Información","Sin Información",IF(Proyectos[[#This Row],[Fecha de Término]]&gt;TODAY(),"En Ejecución",IF(Proyectos[[#This Row],[Fecha de Término]]&lt;TODAY(),"Finalizado","FALSO")))</f>
        <v>Sin Información</v>
      </c>
      <c r="AL74" s="27" t="s">
        <v>976</v>
      </c>
      <c r="AN74" s="32" t="s">
        <v>977</v>
      </c>
      <c r="AO74" s="32"/>
      <c r="AP74" s="32" t="s">
        <v>1175</v>
      </c>
      <c r="AQ74" s="32" t="s">
        <v>1176</v>
      </c>
      <c r="AS74" s="13" t="str" cm="1">
        <f t="array" ref="AS74">IF(Proyectos[[#This Row],[Evaluado]]="SI",_xlfn.TEXTJOIN(" 
",TRUE,_xlfn._xlws.FILTER([1]!Interacciones[Fecha],([1]!Interacciones[Folio Proyecto]=Proyectos[[#This Row],[Folio Proyecto]])*([1]!Interacciones[Tipo]=[1]Categoría!$G$2),"Sin Observaciones")),"Sin Evaluación")</f>
        <v>Sin Evaluación</v>
      </c>
      <c r="AT74" s="13" t="str" cm="1">
        <f t="array" ref="AT74">IF(Proyectos[[#This Row],[Evaluado]]="SI",_xlfn.TEXTJOIN(" 
",TRUE,_xlfn._xlws.FILTER([1]!Interacciones[Fecha],([1]!Interacciones[Folio Proyecto]=Proyectos[[#This Row],[Folio Proyecto]])*([1]!Interacciones[Tipo]=[1]Categoría!$G$3),"Sin Corrección")),"Sin Evaluación")</f>
        <v>Sin Evaluación</v>
      </c>
      <c r="AU74" s="29" t="str">
        <f>IF(IFERROR(FIND(AU$1,Proyectos[[#This Row],[Región (es)]]),0)&gt;0,1,"0")</f>
        <v>0</v>
      </c>
      <c r="AV74" s="29" t="str">
        <f>IF(IFERROR(FIND(AV$1,Proyectos[[#This Row],[Región (es)]]),0)&gt;0,1,"0")</f>
        <v>0</v>
      </c>
      <c r="AW74" s="29" t="str">
        <f>IF(IFERROR(FIND(AW$1,Proyectos[[#This Row],[Región (es)]]),0)&gt;0,1,"0")</f>
        <v>0</v>
      </c>
      <c r="AX74" s="29" t="str">
        <f>IF(IFERROR(FIND(AX$1,Proyectos[[#This Row],[Región (es)]]),0)&gt;0,1,"0")</f>
        <v>0</v>
      </c>
      <c r="AY74" s="29" t="str">
        <f>IF(IFERROR(FIND(AY$1,Proyectos[[#This Row],[Región (es)]]),0)&gt;0,1,"0")</f>
        <v>0</v>
      </c>
      <c r="AZ74" s="29" t="str">
        <f>IF(IFERROR(FIND(AZ$1,Proyectos[[#This Row],[Región (es)]]),0)&gt;0,1,"0")</f>
        <v>0</v>
      </c>
      <c r="BA74" s="29" t="str">
        <f>IF(IFERROR(FIND(BA$1,Proyectos[[#This Row],[Región (es)]]),0)&gt;0,1,"0")</f>
        <v>0</v>
      </c>
      <c r="BB74" s="29" t="str">
        <f>IF(IFERROR(FIND(BB$1,Proyectos[[#This Row],[Región (es)]]),0)&gt;0,1,"0")</f>
        <v>0</v>
      </c>
      <c r="BC74" s="29" t="str">
        <f>IF(IFERROR(FIND(BC$1,Proyectos[[#This Row],[Región (es)]]),0)&gt;0,1,"0")</f>
        <v>0</v>
      </c>
      <c r="BD74" s="29" t="str">
        <f>IF(IFERROR(FIND(BD$1,Proyectos[[#This Row],[Región (es)]]),0)&gt;0,1,"0")</f>
        <v>0</v>
      </c>
      <c r="BE74" s="29" t="str">
        <f>IF(IFERROR(FIND(BE$1,Proyectos[[#This Row],[Región (es)]]),0)&gt;0,1,"0")</f>
        <v>0</v>
      </c>
      <c r="BF74" s="29" t="str">
        <f>IF(IFERROR(FIND(BF$1,Proyectos[[#This Row],[Región (es)]]),0)&gt;0,1,"0")</f>
        <v>0</v>
      </c>
      <c r="BG74" s="29" t="str">
        <f>IF(IFERROR(FIND(BG$1,Proyectos[[#This Row],[Región (es)]]),0)&gt;0,1,"0")</f>
        <v>0</v>
      </c>
      <c r="BH74" s="29" t="str">
        <f>IF(IFERROR(FIND(BH$1,Proyectos[[#This Row],[Región (es)]]),0)&gt;0,1,"0")</f>
        <v>0</v>
      </c>
      <c r="BI74" s="29" t="str">
        <f>IF(IFERROR(FIND(BI$1,Proyectos[[#This Row],[Región (es)]]),0)&gt;0,1,"0")</f>
        <v>0</v>
      </c>
      <c r="BJ74" s="29" t="str">
        <f>IF(IFERROR(FIND(BJ$1,Proyectos[[#This Row],[Región (es)]]),0)&gt;0,1,"0")</f>
        <v>0</v>
      </c>
    </row>
    <row r="75" spans="1:63" hidden="1" x14ac:dyDescent="0.25">
      <c r="A75" s="12">
        <f>IF(Proyectos[[#This Row],[Estado]]="Aprobado",ROW(),"0")</f>
        <v>75</v>
      </c>
      <c r="B75" s="13">
        <v>2549</v>
      </c>
      <c r="C75" s="24">
        <v>762</v>
      </c>
      <c r="D75" s="15" t="s">
        <v>622</v>
      </c>
      <c r="E75" s="14">
        <v>44475</v>
      </c>
      <c r="F75" s="14">
        <v>44475</v>
      </c>
      <c r="G75" s="15"/>
      <c r="H75" s="14">
        <v>44475</v>
      </c>
      <c r="I75" s="14"/>
      <c r="J75" s="14">
        <v>44475</v>
      </c>
      <c r="K75" s="13" t="s">
        <v>1182</v>
      </c>
      <c r="L75" s="13" t="s">
        <v>1183</v>
      </c>
      <c r="M75" s="13">
        <v>2549</v>
      </c>
      <c r="N75" s="16" t="s">
        <v>974</v>
      </c>
      <c r="O75" s="16"/>
      <c r="P75" s="16" t="s">
        <v>950</v>
      </c>
      <c r="Q75" s="16"/>
      <c r="S75" s="13" t="s">
        <v>958</v>
      </c>
      <c r="T75" s="13" t="s">
        <v>951</v>
      </c>
      <c r="U75" s="13">
        <v>24</v>
      </c>
      <c r="V75" s="13">
        <f>Proyectos[[#This Row],[Duración Inicial en Meses]]+IFERROR(VLOOKUP(Proyectos[[#This Row],[Folio Proyecto]],'[1]Solicitudes Especiales'!O:P,2,FALSE),0)</f>
        <v>36</v>
      </c>
      <c r="W75" s="12">
        <v>60</v>
      </c>
      <c r="X75" s="16" t="s">
        <v>1184</v>
      </c>
      <c r="Y75" s="16" t="s">
        <v>952</v>
      </c>
      <c r="Z75" s="25">
        <v>325790660</v>
      </c>
      <c r="AA75" s="25"/>
      <c r="AB75" s="25">
        <f>Proyectos[[#This Row],[Monto de Donación (Solicitado)]]+Proyectos[[#This Row],[Aporte Propio]]</f>
        <v>325790660</v>
      </c>
      <c r="AC75" s="25">
        <f>Proyectos[[#This Row],[Monto de Donación (Solicitado)]]+IFERROR(VLOOKUP(Proyectos[[#This Row],[Folio Proyecto]],'[1]Solicitudes Especiales'!R:S,2,FALSE),0)</f>
        <v>416173808</v>
      </c>
      <c r="AD75" s="26">
        <v>44559</v>
      </c>
      <c r="AE75" s="19"/>
      <c r="AF7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5" s="25" t="str">
        <f>IFERROR(VLOOKUP(Proyectos[[#This Row],[Folio Proyecto]],[1]!Reporte_Ley_N°21.015[[FOLIO PROYECTO]:[PERMANENCIA EN EL PUESTO DE TRABAJO LUEGO DE 9 MESES]],6,FALSE),"Sin Información")</f>
        <v>Sin Información</v>
      </c>
      <c r="AJ75" s="27" t="str">
        <f>IF(OR(Proyectos[[#This Row],[Fecha de Incio]]="Sin Información",Proyectos[[#This Row],[Fecha de Incio]]=""),"Sin Información",EDATE(Proyectos[[#This Row],[Fecha de Incio]],Proyectos[[#This Row],[Duración Aprobada]]))</f>
        <v>Sin Información</v>
      </c>
      <c r="AK75" s="27" t="str">
        <f ca="1">IF(Proyectos[[#This Row],[Fecha de Término]]="Sin Información","Sin Información",IF(Proyectos[[#This Row],[Fecha de Término]]&gt;TODAY(),"En Ejecución",IF(Proyectos[[#This Row],[Fecha de Término]]&lt;TODAY(),"Finalizado","FALSO")))</f>
        <v>Sin Información</v>
      </c>
      <c r="AL75" s="27" t="s">
        <v>988</v>
      </c>
      <c r="AS75" s="13" t="str" cm="1">
        <f t="array" ref="AS75">IF(Proyectos[[#This Row],[Evaluado]]="SI",_xlfn.TEXTJOIN(" 
",TRUE,_xlfn._xlws.FILTER([1]!Interacciones[Fecha],([1]!Interacciones[Folio Proyecto]=Proyectos[[#This Row],[Folio Proyecto]])*([1]!Interacciones[Tipo]=[1]Categoría!$G$2),"Sin Observaciones")),"Sin Evaluación")</f>
        <v>Sin Evaluación</v>
      </c>
      <c r="AT75" s="13" t="str" cm="1">
        <f t="array" ref="AT75">IF(Proyectos[[#This Row],[Evaluado]]="SI",_xlfn.TEXTJOIN(" 
",TRUE,_xlfn._xlws.FILTER([1]!Interacciones[Fecha],([1]!Interacciones[Folio Proyecto]=Proyectos[[#This Row],[Folio Proyecto]])*([1]!Interacciones[Tipo]=[1]Categoría!$G$3),"Sin Corrección")),"Sin Evaluación")</f>
        <v>Sin Evaluación</v>
      </c>
      <c r="AU75" s="29" t="str">
        <f>IF(IFERROR(FIND(AU$1,Proyectos[[#This Row],[Región (es)]]),0)&gt;0,1,"0")</f>
        <v>0</v>
      </c>
      <c r="AV75" s="29" t="str">
        <f>IF(IFERROR(FIND(AV$1,Proyectos[[#This Row],[Región (es)]]),0)&gt;0,1,"0")</f>
        <v>0</v>
      </c>
      <c r="AW75" s="29" t="str">
        <f>IF(IFERROR(FIND(AW$1,Proyectos[[#This Row],[Región (es)]]),0)&gt;0,1,"0")</f>
        <v>0</v>
      </c>
      <c r="AX75" s="29" t="str">
        <f>IF(IFERROR(FIND(AX$1,Proyectos[[#This Row],[Región (es)]]),0)&gt;0,1,"0")</f>
        <v>0</v>
      </c>
      <c r="AY75" s="29" t="str">
        <f>IF(IFERROR(FIND(AY$1,Proyectos[[#This Row],[Región (es)]]),0)&gt;0,1,"0")</f>
        <v>0</v>
      </c>
      <c r="AZ75" s="29">
        <f>IF(IFERROR(FIND(AZ$1,Proyectos[[#This Row],[Región (es)]]),0)&gt;0,1,"0")</f>
        <v>1</v>
      </c>
      <c r="BA75" s="29">
        <f>IF(IFERROR(FIND(BA$1,Proyectos[[#This Row],[Región (es)]]),0)&gt;0,1,"0")</f>
        <v>1</v>
      </c>
      <c r="BB75" s="29" t="str">
        <f>IF(IFERROR(FIND(BB$1,Proyectos[[#This Row],[Región (es)]]),0)&gt;0,1,"0")</f>
        <v>0</v>
      </c>
      <c r="BC75" s="29" t="str">
        <f>IF(IFERROR(FIND(BC$1,Proyectos[[#This Row],[Región (es)]]),0)&gt;0,1,"0")</f>
        <v>0</v>
      </c>
      <c r="BD75" s="29" t="str">
        <f>IF(IFERROR(FIND(BD$1,Proyectos[[#This Row],[Región (es)]]),0)&gt;0,1,"0")</f>
        <v>0</v>
      </c>
      <c r="BE75" s="29" t="str">
        <f>IF(IFERROR(FIND(BE$1,Proyectos[[#This Row],[Región (es)]]),0)&gt;0,1,"0")</f>
        <v>0</v>
      </c>
      <c r="BF75" s="29" t="str">
        <f>IF(IFERROR(FIND(BF$1,Proyectos[[#This Row],[Región (es)]]),0)&gt;0,1,"0")</f>
        <v>0</v>
      </c>
      <c r="BG75" s="29" t="str">
        <f>IF(IFERROR(FIND(BG$1,Proyectos[[#This Row],[Región (es)]]),0)&gt;0,1,"0")</f>
        <v>0</v>
      </c>
      <c r="BH75" s="29">
        <f>IF(IFERROR(FIND(BH$1,Proyectos[[#This Row],[Región (es)]]),0)&gt;0,1,"0")</f>
        <v>1</v>
      </c>
      <c r="BI75" s="29" t="str">
        <f>IF(IFERROR(FIND(BI$1,Proyectos[[#This Row],[Región (es)]]),0)&gt;0,1,"0")</f>
        <v>0</v>
      </c>
      <c r="BJ75" s="29" t="str">
        <f>IF(IFERROR(FIND(BJ$1,Proyectos[[#This Row],[Región (es)]]),0)&gt;0,1,"0")</f>
        <v>0</v>
      </c>
    </row>
    <row r="76" spans="1:63" hidden="1" x14ac:dyDescent="0.25">
      <c r="A76" s="12">
        <f>IF(Proyectos[[#This Row],[Estado]]="Aprobado",ROW(),"0")</f>
        <v>76</v>
      </c>
      <c r="B76" s="13">
        <v>2510</v>
      </c>
      <c r="C76" s="24">
        <v>412</v>
      </c>
      <c r="D76" s="15" t="s">
        <v>956</v>
      </c>
      <c r="E76" s="14">
        <v>44503</v>
      </c>
      <c r="F76" s="14">
        <v>44503</v>
      </c>
      <c r="G76" s="15"/>
      <c r="H76" s="14">
        <v>44503</v>
      </c>
      <c r="I76" s="14"/>
      <c r="J76" s="14">
        <v>44503</v>
      </c>
      <c r="K76" s="13" t="s">
        <v>1190</v>
      </c>
      <c r="L76" s="13" t="s">
        <v>1191</v>
      </c>
      <c r="M76" s="13">
        <v>2510</v>
      </c>
      <c r="N76" s="16" t="s">
        <v>974</v>
      </c>
      <c r="O76" s="16"/>
      <c r="P76" s="16" t="s">
        <v>950</v>
      </c>
      <c r="Q76" s="16"/>
      <c r="T76" s="13" t="s">
        <v>951</v>
      </c>
      <c r="U76" s="13">
        <v>36</v>
      </c>
      <c r="V76" s="13">
        <f>Proyectos[[#This Row],[Duración Inicial en Meses]]+IFERROR(VLOOKUP(Proyectos[[#This Row],[Folio Proyecto]],'[1]Solicitudes Especiales'!O:P,2,FALSE),0)</f>
        <v>48</v>
      </c>
      <c r="W76" s="12">
        <v>1065</v>
      </c>
      <c r="X76" s="16" t="s">
        <v>1167</v>
      </c>
      <c r="Y76" s="16" t="s">
        <v>952</v>
      </c>
      <c r="Z76" s="25">
        <v>3032180046</v>
      </c>
      <c r="AA76" s="25"/>
      <c r="AB76" s="25">
        <f>Proyectos[[#This Row],[Monto de Donación (Solicitado)]]+Proyectos[[#This Row],[Aporte Propio]]</f>
        <v>3032180046</v>
      </c>
      <c r="AC76" s="25">
        <f>Proyectos[[#This Row],[Monto de Donación (Solicitado)]]+IFERROR(VLOOKUP(Proyectos[[#This Row],[Folio Proyecto]],'[1]Solicitudes Especiales'!R:S,2,FALSE),0)</f>
        <v>3649256473</v>
      </c>
      <c r="AD76" s="26">
        <v>44529</v>
      </c>
      <c r="AE76" s="19"/>
      <c r="AF7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6" s="25" t="str">
        <f>IFERROR(VLOOKUP(Proyectos[[#This Row],[Folio Proyecto]],[1]!Reporte_Ley_N°21.015[[FOLIO PROYECTO]:[PERMANENCIA EN EL PUESTO DE TRABAJO LUEGO DE 9 MESES]],6,FALSE),"Sin Información")</f>
        <v>Sin Información</v>
      </c>
      <c r="AJ76" s="27" t="str">
        <f>IF(OR(Proyectos[[#This Row],[Fecha de Incio]]="Sin Información",Proyectos[[#This Row],[Fecha de Incio]]=""),"Sin Información",EDATE(Proyectos[[#This Row],[Fecha de Incio]],Proyectos[[#This Row],[Duración Aprobada]]))</f>
        <v>Sin Información</v>
      </c>
      <c r="AK76" s="27" t="str">
        <f ca="1">IF(Proyectos[[#This Row],[Fecha de Término]]="Sin Información","Sin Información",IF(Proyectos[[#This Row],[Fecha de Término]]&gt;TODAY(),"En Ejecución",IF(Proyectos[[#This Row],[Fecha de Término]]&lt;TODAY(),"Finalizado","FALSO")))</f>
        <v>Sin Información</v>
      </c>
      <c r="AL76" s="27" t="s">
        <v>988</v>
      </c>
      <c r="AS76" s="13" t="str" cm="1">
        <f t="array" ref="AS76">IF(Proyectos[[#This Row],[Evaluado]]="SI",_xlfn.TEXTJOIN(" 
",TRUE,_xlfn._xlws.FILTER([1]!Interacciones[Fecha],([1]!Interacciones[Folio Proyecto]=Proyectos[[#This Row],[Folio Proyecto]])*([1]!Interacciones[Tipo]=[1]Categoría!$G$2),"Sin Observaciones")),"Sin Evaluación")</f>
        <v>Sin Evaluación</v>
      </c>
      <c r="AT76" s="13" t="str" cm="1">
        <f t="array" ref="AT76">IF(Proyectos[[#This Row],[Evaluado]]="SI",_xlfn.TEXTJOIN(" 
",TRUE,_xlfn._xlws.FILTER([1]!Interacciones[Fecha],([1]!Interacciones[Folio Proyecto]=Proyectos[[#This Row],[Folio Proyecto]])*([1]!Interacciones[Tipo]=[1]Categoría!$G$3),"Sin Corrección")),"Sin Evaluación")</f>
        <v>Sin Evaluación</v>
      </c>
      <c r="AU76" s="29" t="str">
        <f>IF(IFERROR(FIND(AU$1,Proyectos[[#This Row],[Región (es)]]),0)&gt;0,1,"0")</f>
        <v>0</v>
      </c>
      <c r="AV76" s="29" t="str">
        <f>IF(IFERROR(FIND(AV$1,Proyectos[[#This Row],[Región (es)]]),0)&gt;0,1,"0")</f>
        <v>0</v>
      </c>
      <c r="AW76" s="29" t="str">
        <f>IF(IFERROR(FIND(AW$1,Proyectos[[#This Row],[Región (es)]]),0)&gt;0,1,"0")</f>
        <v>0</v>
      </c>
      <c r="AX76" s="29" t="str">
        <f>IF(IFERROR(FIND(AX$1,Proyectos[[#This Row],[Región (es)]]),0)&gt;0,1,"0")</f>
        <v>0</v>
      </c>
      <c r="AY76" s="29" t="str">
        <f>IF(IFERROR(FIND(AY$1,Proyectos[[#This Row],[Región (es)]]),0)&gt;0,1,"0")</f>
        <v>0</v>
      </c>
      <c r="AZ76" s="29" t="str">
        <f>IF(IFERROR(FIND(AZ$1,Proyectos[[#This Row],[Región (es)]]),0)&gt;0,1,"0")</f>
        <v>0</v>
      </c>
      <c r="BA76" s="29" t="str">
        <f>IF(IFERROR(FIND(BA$1,Proyectos[[#This Row],[Región (es)]]),0)&gt;0,1,"0")</f>
        <v>0</v>
      </c>
      <c r="BB76" s="29" t="str">
        <f>IF(IFERROR(FIND(BB$1,Proyectos[[#This Row],[Región (es)]]),0)&gt;0,1,"0")</f>
        <v>0</v>
      </c>
      <c r="BC76" s="29" t="str">
        <f>IF(IFERROR(FIND(BC$1,Proyectos[[#This Row],[Región (es)]]),0)&gt;0,1,"0")</f>
        <v>0</v>
      </c>
      <c r="BD76" s="29" t="str">
        <f>IF(IFERROR(FIND(BD$1,Proyectos[[#This Row],[Región (es)]]),0)&gt;0,1,"0")</f>
        <v>0</v>
      </c>
      <c r="BE76" s="29" t="str">
        <f>IF(IFERROR(FIND(BE$1,Proyectos[[#This Row],[Región (es)]]),0)&gt;0,1,"0")</f>
        <v>0</v>
      </c>
      <c r="BF76" s="29" t="str">
        <f>IF(IFERROR(FIND(BF$1,Proyectos[[#This Row],[Región (es)]]),0)&gt;0,1,"0")</f>
        <v>0</v>
      </c>
      <c r="BG76" s="29" t="str">
        <f>IF(IFERROR(FIND(BG$1,Proyectos[[#This Row],[Región (es)]]),0)&gt;0,1,"0")</f>
        <v>0</v>
      </c>
      <c r="BH76" s="29" t="str">
        <f>IF(IFERROR(FIND(BH$1,Proyectos[[#This Row],[Región (es)]]),0)&gt;0,1,"0")</f>
        <v>0</v>
      </c>
      <c r="BI76" s="29" t="str">
        <f>IF(IFERROR(FIND(BI$1,Proyectos[[#This Row],[Región (es)]]),0)&gt;0,1,"0")</f>
        <v>0</v>
      </c>
      <c r="BJ76" s="29" t="str">
        <f>IF(IFERROR(FIND(BJ$1,Proyectos[[#This Row],[Región (es)]]),0)&gt;0,1,"0")</f>
        <v>0</v>
      </c>
    </row>
    <row r="77" spans="1:63" hidden="1" x14ac:dyDescent="0.25">
      <c r="A77" s="12">
        <f>IF(Proyectos[[#This Row],[Estado]]="Aprobado",ROW(),"0")</f>
        <v>77</v>
      </c>
      <c r="B77" s="13">
        <v>2455</v>
      </c>
      <c r="C77" s="24">
        <v>676</v>
      </c>
      <c r="D77" s="15" t="s">
        <v>574</v>
      </c>
      <c r="E77" s="14">
        <v>44503</v>
      </c>
      <c r="F77" s="14">
        <v>44503</v>
      </c>
      <c r="G77" s="15"/>
      <c r="H77" s="14">
        <v>44503</v>
      </c>
      <c r="I77" s="14"/>
      <c r="J77" s="14">
        <v>44503</v>
      </c>
      <c r="K77" s="13" t="s">
        <v>1192</v>
      </c>
      <c r="L77" s="13" t="s">
        <v>1193</v>
      </c>
      <c r="M77" s="13">
        <v>2455</v>
      </c>
      <c r="N77" s="16" t="s">
        <v>974</v>
      </c>
      <c r="O77" s="16"/>
      <c r="P77" s="16" t="s">
        <v>950</v>
      </c>
      <c r="Q77" s="16"/>
      <c r="T77" s="13" t="s">
        <v>951</v>
      </c>
      <c r="U77" s="13">
        <v>60</v>
      </c>
      <c r="V77" s="13">
        <f>Proyectos[[#This Row],[Duración Inicial en Meses]]+IFERROR(VLOOKUP(Proyectos[[#This Row],[Folio Proyecto]],'[1]Solicitudes Especiales'!O:P,2,FALSE),0)</f>
        <v>60</v>
      </c>
      <c r="W77" s="12">
        <v>1250</v>
      </c>
      <c r="X77" s="16" t="s">
        <v>1194</v>
      </c>
      <c r="Y77" s="16" t="s">
        <v>952</v>
      </c>
      <c r="Z77" s="25">
        <v>2022888000</v>
      </c>
      <c r="AA77" s="25"/>
      <c r="AB77" s="25">
        <f>Proyectos[[#This Row],[Monto de Donación (Solicitado)]]+Proyectos[[#This Row],[Aporte Propio]]</f>
        <v>2022888000</v>
      </c>
      <c r="AC77" s="25">
        <f>Proyectos[[#This Row],[Monto de Donación (Solicitado)]]+IFERROR(VLOOKUP(Proyectos[[#This Row],[Folio Proyecto]],'[1]Solicitudes Especiales'!R:S,2,FALSE),0)</f>
        <v>2222440000</v>
      </c>
      <c r="AD77" s="26">
        <v>44686</v>
      </c>
      <c r="AE77" s="19"/>
      <c r="AF7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7" s="25" t="str">
        <f>IFERROR(VLOOKUP(Proyectos[[#This Row],[Folio Proyecto]],[1]!Reporte_Ley_N°21.015[[FOLIO PROYECTO]:[PERMANENCIA EN EL PUESTO DE TRABAJO LUEGO DE 9 MESES]],6,FALSE),"Sin Información")</f>
        <v>Sin Información</v>
      </c>
      <c r="AJ77" s="27" t="str">
        <f>IF(OR(Proyectos[[#This Row],[Fecha de Incio]]="Sin Información",Proyectos[[#This Row],[Fecha de Incio]]=""),"Sin Información",EDATE(Proyectos[[#This Row],[Fecha de Incio]],Proyectos[[#This Row],[Duración Aprobada]]))</f>
        <v>Sin Información</v>
      </c>
      <c r="AK77" s="27" t="str">
        <f ca="1">IF(Proyectos[[#This Row],[Fecha de Término]]="Sin Información","Sin Información",IF(Proyectos[[#This Row],[Fecha de Término]]&gt;TODAY(),"En Ejecución",IF(Proyectos[[#This Row],[Fecha de Término]]&lt;TODAY(),"Finalizado","FALSO")))</f>
        <v>Sin Información</v>
      </c>
      <c r="AL77" s="27" t="s">
        <v>976</v>
      </c>
      <c r="AS77" s="13" t="str" cm="1">
        <f t="array" ref="AS77">IF(Proyectos[[#This Row],[Evaluado]]="SI",_xlfn.TEXTJOIN(" 
",TRUE,_xlfn._xlws.FILTER([1]!Interacciones[Fecha],([1]!Interacciones[Folio Proyecto]=Proyectos[[#This Row],[Folio Proyecto]])*([1]!Interacciones[Tipo]=[1]Categoría!$G$2),"Sin Observaciones")),"Sin Evaluación")</f>
        <v>Sin Evaluación</v>
      </c>
      <c r="AT77" s="13" t="str" cm="1">
        <f t="array" ref="AT77">IF(Proyectos[[#This Row],[Evaluado]]="SI",_xlfn.TEXTJOIN(" 
",TRUE,_xlfn._xlws.FILTER([1]!Interacciones[Fecha],([1]!Interacciones[Folio Proyecto]=Proyectos[[#This Row],[Folio Proyecto]])*([1]!Interacciones[Tipo]=[1]Categoría!$G$3),"Sin Corrección")),"Sin Evaluación")</f>
        <v>Sin Evaluación</v>
      </c>
      <c r="AU77" s="29" t="str">
        <f>IF(IFERROR(FIND(AU$1,Proyectos[[#This Row],[Región (es)]]),0)&gt;0,1,"0")</f>
        <v>0</v>
      </c>
      <c r="AV77" s="29" t="str">
        <f>IF(IFERROR(FIND(AV$1,Proyectos[[#This Row],[Región (es)]]),0)&gt;0,1,"0")</f>
        <v>0</v>
      </c>
      <c r="AW77" s="29">
        <f>IF(IFERROR(FIND(AW$1,Proyectos[[#This Row],[Región (es)]]),0)&gt;0,1,"0")</f>
        <v>1</v>
      </c>
      <c r="AX77" s="29">
        <f>IF(IFERROR(FIND(AX$1,Proyectos[[#This Row],[Región (es)]]),0)&gt;0,1,"0")</f>
        <v>1</v>
      </c>
      <c r="AY77" s="29">
        <f>IF(IFERROR(FIND(AY$1,Proyectos[[#This Row],[Región (es)]]),0)&gt;0,1,"0")</f>
        <v>1</v>
      </c>
      <c r="AZ77" s="29" t="str">
        <f>IF(IFERROR(FIND(AZ$1,Proyectos[[#This Row],[Región (es)]]),0)&gt;0,1,"0")</f>
        <v>0</v>
      </c>
      <c r="BA77" s="29">
        <f>IF(IFERROR(FIND(BA$1,Proyectos[[#This Row],[Región (es)]]),0)&gt;0,1,"0")</f>
        <v>1</v>
      </c>
      <c r="BB77" s="29">
        <f>IF(IFERROR(FIND(BB$1,Proyectos[[#This Row],[Región (es)]]),0)&gt;0,1,"0")</f>
        <v>1</v>
      </c>
      <c r="BC77" s="29">
        <f>IF(IFERROR(FIND(BC$1,Proyectos[[#This Row],[Región (es)]]),0)&gt;0,1,"0")</f>
        <v>1</v>
      </c>
      <c r="BD77" s="29">
        <f>IF(IFERROR(FIND(BD$1,Proyectos[[#This Row],[Región (es)]]),0)&gt;0,1,"0")</f>
        <v>1</v>
      </c>
      <c r="BE77" s="29" t="str">
        <f>IF(IFERROR(FIND(BE$1,Proyectos[[#This Row],[Región (es)]]),0)&gt;0,1,"0")</f>
        <v>0</v>
      </c>
      <c r="BF77" s="29" t="str">
        <f>IF(IFERROR(FIND(BF$1,Proyectos[[#This Row],[Región (es)]]),0)&gt;0,1,"0")</f>
        <v>0</v>
      </c>
      <c r="BG77" s="29">
        <f>IF(IFERROR(FIND(BG$1,Proyectos[[#This Row],[Región (es)]]),0)&gt;0,1,"0")</f>
        <v>1</v>
      </c>
      <c r="BH77" s="29">
        <f>IF(IFERROR(FIND(BH$1,Proyectos[[#This Row],[Región (es)]]),0)&gt;0,1,"0")</f>
        <v>1</v>
      </c>
      <c r="BI77" s="29" t="str">
        <f>IF(IFERROR(FIND(BI$1,Proyectos[[#This Row],[Región (es)]]),0)&gt;0,1,"0")</f>
        <v>0</v>
      </c>
      <c r="BJ77" s="29" t="str">
        <f>IF(IFERROR(FIND(BJ$1,Proyectos[[#This Row],[Región (es)]]),0)&gt;0,1,"0")</f>
        <v>0</v>
      </c>
    </row>
    <row r="78" spans="1:63" hidden="1" x14ac:dyDescent="0.25">
      <c r="A78" s="12">
        <f>IF(Proyectos[[#This Row],[Estado]]="Aprobado",ROW(),"0")</f>
        <v>78</v>
      </c>
      <c r="B78" s="13">
        <v>2600</v>
      </c>
      <c r="C78" s="24">
        <v>754</v>
      </c>
      <c r="D78" s="15" t="s">
        <v>1122</v>
      </c>
      <c r="E78" s="14">
        <v>44531</v>
      </c>
      <c r="F78" s="14">
        <v>44531</v>
      </c>
      <c r="G78" s="15"/>
      <c r="H78" s="14">
        <v>44531</v>
      </c>
      <c r="I78" s="14"/>
      <c r="J78" s="14">
        <v>44531</v>
      </c>
      <c r="K78" s="13" t="s">
        <v>1195</v>
      </c>
      <c r="L78" s="13" t="s">
        <v>1196</v>
      </c>
      <c r="M78" s="13">
        <v>2600</v>
      </c>
      <c r="N78" s="16" t="s">
        <v>974</v>
      </c>
      <c r="O78" s="16"/>
      <c r="P78" s="16" t="s">
        <v>950</v>
      </c>
      <c r="Q78" s="16"/>
      <c r="T78" s="13" t="s">
        <v>951</v>
      </c>
      <c r="U78" s="13">
        <v>15</v>
      </c>
      <c r="V78" s="13">
        <f>Proyectos[[#This Row],[Duración Inicial en Meses]]+IFERROR(VLOOKUP(Proyectos[[#This Row],[Folio Proyecto]],'[1]Solicitudes Especiales'!O:P,2,FALSE),0)</f>
        <v>15</v>
      </c>
      <c r="W78" s="12">
        <v>24</v>
      </c>
      <c r="X78" s="13" t="s">
        <v>1082</v>
      </c>
      <c r="Y78" s="16" t="s">
        <v>1197</v>
      </c>
      <c r="Z78" s="25">
        <v>35804395</v>
      </c>
      <c r="AA78" s="25"/>
      <c r="AB78" s="25">
        <f>Proyectos[[#This Row],[Monto de Donación (Solicitado)]]+Proyectos[[#This Row],[Aporte Propio]]</f>
        <v>35804395</v>
      </c>
      <c r="AC78" s="25">
        <f>Proyectos[[#This Row],[Monto de Donación (Solicitado)]]+IFERROR(VLOOKUP(Proyectos[[#This Row],[Folio Proyecto]],'[1]Solicitudes Especiales'!R:S,2,FALSE),0)</f>
        <v>35804395</v>
      </c>
      <c r="AD78" s="31">
        <v>44557</v>
      </c>
      <c r="AE78" s="19"/>
      <c r="AF7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8" s="25" t="str">
        <f>IFERROR(VLOOKUP(Proyectos[[#This Row],[Folio Proyecto]],[1]!Reporte_Ley_N°21.015[[FOLIO PROYECTO]:[PERMANENCIA EN EL PUESTO DE TRABAJO LUEGO DE 9 MESES]],6,FALSE),"Sin Información")</f>
        <v>Sin Información</v>
      </c>
      <c r="AJ78" s="27" t="str">
        <f>IF(OR(Proyectos[[#This Row],[Fecha de Incio]]="Sin Información",Proyectos[[#This Row],[Fecha de Incio]]=""),"Sin Información",EDATE(Proyectos[[#This Row],[Fecha de Incio]],Proyectos[[#This Row],[Duración Aprobada]]))</f>
        <v>Sin Información</v>
      </c>
      <c r="AK78" s="27" t="str">
        <f ca="1">IF(Proyectos[[#This Row],[Fecha de Término]]="Sin Información","Sin Información",IF(Proyectos[[#This Row],[Fecha de Término]]&gt;TODAY(),"En Ejecución",IF(Proyectos[[#This Row],[Fecha de Término]]&lt;TODAY(),"Finalizado","FALSO")))</f>
        <v>Sin Información</v>
      </c>
      <c r="AL78" s="27" t="s">
        <v>976</v>
      </c>
      <c r="AN78" s="32" t="s">
        <v>1001</v>
      </c>
      <c r="AO78" s="32" t="s">
        <v>1002</v>
      </c>
      <c r="AP78" s="32" t="s">
        <v>1002</v>
      </c>
      <c r="AQ78" s="32" t="s">
        <v>1198</v>
      </c>
      <c r="AS78" s="13" t="str" cm="1">
        <f t="array" ref="AS78">IF(Proyectos[[#This Row],[Evaluado]]="SI",_xlfn.TEXTJOIN(" 
",TRUE,_xlfn._xlws.FILTER([1]!Interacciones[Fecha],([1]!Interacciones[Folio Proyecto]=Proyectos[[#This Row],[Folio Proyecto]])*([1]!Interacciones[Tipo]=[1]Categoría!$G$2),"Sin Observaciones")),"Sin Evaluación")</f>
        <v>Sin Evaluación</v>
      </c>
      <c r="AT78" s="13" t="str" cm="1">
        <f t="array" ref="AT78">IF(Proyectos[[#This Row],[Evaluado]]="SI",_xlfn.TEXTJOIN(" 
",TRUE,_xlfn._xlws.FILTER([1]!Interacciones[Fecha],([1]!Interacciones[Folio Proyecto]=Proyectos[[#This Row],[Folio Proyecto]])*([1]!Interacciones[Tipo]=[1]Categoría!$G$3),"Sin Corrección")),"Sin Evaluación")</f>
        <v>Sin Evaluación</v>
      </c>
      <c r="AU78" s="29" t="str">
        <f>IF(IFERROR(FIND(AU$1,Proyectos[[#This Row],[Región (es)]]),0)&gt;0,1,"0")</f>
        <v>0</v>
      </c>
      <c r="AV78" s="29" t="str">
        <f>IF(IFERROR(FIND(AV$1,Proyectos[[#This Row],[Región (es)]]),0)&gt;0,1,"0")</f>
        <v>0</v>
      </c>
      <c r="AW78" s="29" t="str">
        <f>IF(IFERROR(FIND(AW$1,Proyectos[[#This Row],[Región (es)]]),0)&gt;0,1,"0")</f>
        <v>0</v>
      </c>
      <c r="AX78" s="29" t="str">
        <f>IF(IFERROR(FIND(AX$1,Proyectos[[#This Row],[Región (es)]]),0)&gt;0,1,"0")</f>
        <v>0</v>
      </c>
      <c r="AY78" s="29" t="str">
        <f>IF(IFERROR(FIND(AY$1,Proyectos[[#This Row],[Región (es)]]),0)&gt;0,1,"0")</f>
        <v>0</v>
      </c>
      <c r="AZ78" s="29" t="str">
        <f>IF(IFERROR(FIND(AZ$1,Proyectos[[#This Row],[Región (es)]]),0)&gt;0,1,"0")</f>
        <v>0</v>
      </c>
      <c r="BA78" s="29">
        <f>IF(IFERROR(FIND(BA$1,Proyectos[[#This Row],[Región (es)]]),0)&gt;0,1,"0")</f>
        <v>1</v>
      </c>
      <c r="BB78" s="29" t="str">
        <f>IF(IFERROR(FIND(BB$1,Proyectos[[#This Row],[Región (es)]]),0)&gt;0,1,"0")</f>
        <v>0</v>
      </c>
      <c r="BC78" s="29" t="str">
        <f>IF(IFERROR(FIND(BC$1,Proyectos[[#This Row],[Región (es)]]),0)&gt;0,1,"0")</f>
        <v>0</v>
      </c>
      <c r="BD78" s="29" t="str">
        <f>IF(IFERROR(FIND(BD$1,Proyectos[[#This Row],[Región (es)]]),0)&gt;0,1,"0")</f>
        <v>0</v>
      </c>
      <c r="BE78" s="29" t="str">
        <f>IF(IFERROR(FIND(BE$1,Proyectos[[#This Row],[Región (es)]]),0)&gt;0,1,"0")</f>
        <v>0</v>
      </c>
      <c r="BF78" s="29" t="str">
        <f>IF(IFERROR(FIND(BF$1,Proyectos[[#This Row],[Región (es)]]),0)&gt;0,1,"0")</f>
        <v>0</v>
      </c>
      <c r="BG78" s="29" t="str">
        <f>IF(IFERROR(FIND(BG$1,Proyectos[[#This Row],[Región (es)]]),0)&gt;0,1,"0")</f>
        <v>0</v>
      </c>
      <c r="BH78" s="29" t="str">
        <f>IF(IFERROR(FIND(BH$1,Proyectos[[#This Row],[Región (es)]]),0)&gt;0,1,"0")</f>
        <v>0</v>
      </c>
      <c r="BI78" s="29" t="str">
        <f>IF(IFERROR(FIND(BI$1,Proyectos[[#This Row],[Región (es)]]),0)&gt;0,1,"0")</f>
        <v>0</v>
      </c>
      <c r="BJ78" s="29" t="str">
        <f>IF(IFERROR(FIND(BJ$1,Proyectos[[#This Row],[Región (es)]]),0)&gt;0,1,"0")</f>
        <v>0</v>
      </c>
    </row>
    <row r="79" spans="1:63" hidden="1" x14ac:dyDescent="0.25">
      <c r="A79" s="12">
        <f>IF(Proyectos[[#This Row],[Estado]]="Aprobado",ROW(),"0")</f>
        <v>79</v>
      </c>
      <c r="B79" s="13">
        <v>2602</v>
      </c>
      <c r="C79" s="24">
        <v>1020</v>
      </c>
      <c r="D79" s="15" t="s">
        <v>1172</v>
      </c>
      <c r="E79" s="14">
        <v>44531</v>
      </c>
      <c r="F79" s="14">
        <v>44531</v>
      </c>
      <c r="G79" s="15"/>
      <c r="H79" s="14">
        <v>44531</v>
      </c>
      <c r="I79" s="14"/>
      <c r="J79" s="14">
        <v>44531</v>
      </c>
      <c r="K79" s="13" t="s">
        <v>1199</v>
      </c>
      <c r="L79" s="13" t="s">
        <v>1200</v>
      </c>
      <c r="M79" s="13">
        <v>2602</v>
      </c>
      <c r="N79" s="16" t="s">
        <v>974</v>
      </c>
      <c r="O79" s="16"/>
      <c r="P79" s="16" t="s">
        <v>950</v>
      </c>
      <c r="Q79" s="16"/>
      <c r="T79" s="13" t="s">
        <v>951</v>
      </c>
      <c r="U79" s="13">
        <v>21</v>
      </c>
      <c r="V79" s="13">
        <f>Proyectos[[#This Row],[Duración Inicial en Meses]]+IFERROR(VLOOKUP(Proyectos[[#This Row],[Folio Proyecto]],'[1]Solicitudes Especiales'!O:P,2,FALSE),0)</f>
        <v>21</v>
      </c>
      <c r="W79" s="12">
        <v>80</v>
      </c>
      <c r="X79" s="16" t="s">
        <v>1167</v>
      </c>
      <c r="Y79" s="16" t="s">
        <v>952</v>
      </c>
      <c r="Z79" s="25">
        <v>312943360</v>
      </c>
      <c r="AA79" s="25"/>
      <c r="AB79" s="25">
        <f>Proyectos[[#This Row],[Monto de Donación (Solicitado)]]+Proyectos[[#This Row],[Aporte Propio]]</f>
        <v>312943360</v>
      </c>
      <c r="AC79" s="25">
        <f>Proyectos[[#This Row],[Monto de Donación (Solicitado)]]+IFERROR(VLOOKUP(Proyectos[[#This Row],[Folio Proyecto]],'[1]Solicitudes Especiales'!R:S,2,FALSE),0)</f>
        <v>344237696</v>
      </c>
      <c r="AD79" s="26">
        <v>44923</v>
      </c>
      <c r="AE79" s="19"/>
      <c r="AF7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7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79" s="25" t="str">
        <f>IFERROR(VLOOKUP(Proyectos[[#This Row],[Folio Proyecto]],[1]!Reporte_Ley_N°21.015[[FOLIO PROYECTO]:[PERMANENCIA EN EL PUESTO DE TRABAJO LUEGO DE 9 MESES]],6,FALSE),"Sin Información")</f>
        <v>Sin Información</v>
      </c>
      <c r="AJ79" s="27" t="str">
        <f>IF(OR(Proyectos[[#This Row],[Fecha de Incio]]="Sin Información",Proyectos[[#This Row],[Fecha de Incio]]=""),"Sin Información",EDATE(Proyectos[[#This Row],[Fecha de Incio]],Proyectos[[#This Row],[Duración Aprobada]]))</f>
        <v>Sin Información</v>
      </c>
      <c r="AK79" s="27" t="str">
        <f ca="1">IF(Proyectos[[#This Row],[Fecha de Término]]="Sin Información","Sin Información",IF(Proyectos[[#This Row],[Fecha de Término]]&gt;TODAY(),"En Ejecución",IF(Proyectos[[#This Row],[Fecha de Término]]&lt;TODAY(),"Finalizado","FALSO")))</f>
        <v>Sin Información</v>
      </c>
      <c r="AL79" s="27" t="s">
        <v>988</v>
      </c>
      <c r="AN79" s="27" t="s">
        <v>977</v>
      </c>
      <c r="AO79" s="27">
        <v>45657</v>
      </c>
      <c r="AP79" s="32" t="s">
        <v>1175</v>
      </c>
      <c r="AS79" s="13" t="str" cm="1">
        <f t="array" ref="AS79">IF(Proyectos[[#This Row],[Evaluado]]="SI",_xlfn.TEXTJOIN(" 
",TRUE,_xlfn._xlws.FILTER([1]!Interacciones[Fecha],([1]!Interacciones[Folio Proyecto]=Proyectos[[#This Row],[Folio Proyecto]])*([1]!Interacciones[Tipo]=[1]Categoría!$G$2),"Sin Observaciones")),"Sin Evaluación")</f>
        <v>Sin Evaluación</v>
      </c>
      <c r="AT79" s="13" t="str" cm="1">
        <f t="array" ref="AT79">IF(Proyectos[[#This Row],[Evaluado]]="SI",_xlfn.TEXTJOIN(" 
",TRUE,_xlfn._xlws.FILTER([1]!Interacciones[Fecha],([1]!Interacciones[Folio Proyecto]=Proyectos[[#This Row],[Folio Proyecto]])*([1]!Interacciones[Tipo]=[1]Categoría!$G$3),"Sin Corrección")),"Sin Evaluación")</f>
        <v>Sin Evaluación</v>
      </c>
      <c r="AU79" s="29" t="str">
        <f>IF(IFERROR(FIND(AU$1,Proyectos[[#This Row],[Región (es)]]),0)&gt;0,1,"0")</f>
        <v>0</v>
      </c>
      <c r="AV79" s="29" t="str">
        <f>IF(IFERROR(FIND(AV$1,Proyectos[[#This Row],[Región (es)]]),0)&gt;0,1,"0")</f>
        <v>0</v>
      </c>
      <c r="AW79" s="29" t="str">
        <f>IF(IFERROR(FIND(AW$1,Proyectos[[#This Row],[Región (es)]]),0)&gt;0,1,"0")</f>
        <v>0</v>
      </c>
      <c r="AX79" s="29" t="str">
        <f>IF(IFERROR(FIND(AX$1,Proyectos[[#This Row],[Región (es)]]),0)&gt;0,1,"0")</f>
        <v>0</v>
      </c>
      <c r="AY79" s="29" t="str">
        <f>IF(IFERROR(FIND(AY$1,Proyectos[[#This Row],[Región (es)]]),0)&gt;0,1,"0")</f>
        <v>0</v>
      </c>
      <c r="AZ79" s="29" t="str">
        <f>IF(IFERROR(FIND(AZ$1,Proyectos[[#This Row],[Región (es)]]),0)&gt;0,1,"0")</f>
        <v>0</v>
      </c>
      <c r="BA79" s="29" t="str">
        <f>IF(IFERROR(FIND(BA$1,Proyectos[[#This Row],[Región (es)]]),0)&gt;0,1,"0")</f>
        <v>0</v>
      </c>
      <c r="BB79" s="29" t="str">
        <f>IF(IFERROR(FIND(BB$1,Proyectos[[#This Row],[Región (es)]]),0)&gt;0,1,"0")</f>
        <v>0</v>
      </c>
      <c r="BC79" s="29" t="str">
        <f>IF(IFERROR(FIND(BC$1,Proyectos[[#This Row],[Región (es)]]),0)&gt;0,1,"0")</f>
        <v>0</v>
      </c>
      <c r="BD79" s="29" t="str">
        <f>IF(IFERROR(FIND(BD$1,Proyectos[[#This Row],[Región (es)]]),0)&gt;0,1,"0")</f>
        <v>0</v>
      </c>
      <c r="BE79" s="29" t="str">
        <f>IF(IFERROR(FIND(BE$1,Proyectos[[#This Row],[Región (es)]]),0)&gt;0,1,"0")</f>
        <v>0</v>
      </c>
      <c r="BF79" s="29" t="str">
        <f>IF(IFERROR(FIND(BF$1,Proyectos[[#This Row],[Región (es)]]),0)&gt;0,1,"0")</f>
        <v>0</v>
      </c>
      <c r="BG79" s="29" t="str">
        <f>IF(IFERROR(FIND(BG$1,Proyectos[[#This Row],[Región (es)]]),0)&gt;0,1,"0")</f>
        <v>0</v>
      </c>
      <c r="BH79" s="29" t="str">
        <f>IF(IFERROR(FIND(BH$1,Proyectos[[#This Row],[Región (es)]]),0)&gt;0,1,"0")</f>
        <v>0</v>
      </c>
      <c r="BI79" s="29" t="str">
        <f>IF(IFERROR(FIND(BI$1,Proyectos[[#This Row],[Región (es)]]),0)&gt;0,1,"0")</f>
        <v>0</v>
      </c>
      <c r="BJ79" s="29" t="str">
        <f>IF(IFERROR(FIND(BJ$1,Proyectos[[#This Row],[Región (es)]]),0)&gt;0,1,"0")</f>
        <v>0</v>
      </c>
    </row>
    <row r="80" spans="1:63" hidden="1" x14ac:dyDescent="0.25">
      <c r="A80" s="12">
        <f>IF(Proyectos[[#This Row],[Estado]]="Aprobado",ROW(),"0")</f>
        <v>80</v>
      </c>
      <c r="B80" s="13">
        <v>2505</v>
      </c>
      <c r="C80" s="24">
        <v>493</v>
      </c>
      <c r="D80" s="15" t="s">
        <v>1144</v>
      </c>
      <c r="E80" s="14">
        <v>44531</v>
      </c>
      <c r="F80" s="14">
        <v>44531</v>
      </c>
      <c r="G80" s="15"/>
      <c r="H80" s="14">
        <v>44531</v>
      </c>
      <c r="I80" s="14"/>
      <c r="J80" s="14">
        <v>44531</v>
      </c>
      <c r="K80" s="13" t="s">
        <v>1201</v>
      </c>
      <c r="L80" s="13" t="s">
        <v>1202</v>
      </c>
      <c r="M80" s="13">
        <v>2505</v>
      </c>
      <c r="N80" s="16" t="s">
        <v>974</v>
      </c>
      <c r="O80" s="16"/>
      <c r="P80" s="16" t="s">
        <v>950</v>
      </c>
      <c r="Q80" s="16"/>
      <c r="T80" s="13" t="s">
        <v>951</v>
      </c>
      <c r="U80" s="13">
        <v>36</v>
      </c>
      <c r="V80" s="13">
        <f>Proyectos[[#This Row],[Duración Inicial en Meses]]+IFERROR(VLOOKUP(Proyectos[[#This Row],[Folio Proyecto]],'[1]Solicitudes Especiales'!O:P,2,FALSE),0)</f>
        <v>36</v>
      </c>
      <c r="W80" s="12">
        <v>400</v>
      </c>
      <c r="X80" s="16" t="s">
        <v>1203</v>
      </c>
      <c r="Y80" s="16" t="s">
        <v>952</v>
      </c>
      <c r="Z80" s="25">
        <v>1635868987</v>
      </c>
      <c r="AA80" s="25"/>
      <c r="AB80" s="25">
        <f>Proyectos[[#This Row],[Monto de Donación (Solicitado)]]+Proyectos[[#This Row],[Aporte Propio]]</f>
        <v>1635868987</v>
      </c>
      <c r="AC80" s="25">
        <f>Proyectos[[#This Row],[Monto de Donación (Solicitado)]]+IFERROR(VLOOKUP(Proyectos[[#This Row],[Folio Proyecto]],'[1]Solicitudes Especiales'!R:S,2,FALSE),0)</f>
        <v>1799455886</v>
      </c>
      <c r="AD80" s="26">
        <v>44531</v>
      </c>
      <c r="AE80" s="19"/>
      <c r="AF8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0" s="25" t="str">
        <f>IFERROR(VLOOKUP(Proyectos[[#This Row],[Folio Proyecto]],[1]!Reporte_Ley_N°21.015[[FOLIO PROYECTO]:[PERMANENCIA EN EL PUESTO DE TRABAJO LUEGO DE 9 MESES]],6,FALSE),"Sin Información")</f>
        <v>Sin Información</v>
      </c>
      <c r="AJ80" s="27" t="str">
        <f>IF(OR(Proyectos[[#This Row],[Fecha de Incio]]="Sin Información",Proyectos[[#This Row],[Fecha de Incio]]=""),"Sin Información",EDATE(Proyectos[[#This Row],[Fecha de Incio]],Proyectos[[#This Row],[Duración Aprobada]]))</f>
        <v>Sin Información</v>
      </c>
      <c r="AK80" s="27" t="str">
        <f ca="1">IF(Proyectos[[#This Row],[Fecha de Término]]="Sin Información","Sin Información",IF(Proyectos[[#This Row],[Fecha de Término]]&gt;TODAY(),"En Ejecución",IF(Proyectos[[#This Row],[Fecha de Término]]&lt;TODAY(),"Finalizado","FALSO")))</f>
        <v>Sin Información</v>
      </c>
      <c r="AL80" s="27" t="s">
        <v>988</v>
      </c>
      <c r="AS80" s="13" t="str" cm="1">
        <f t="array" ref="AS80">IF(Proyectos[[#This Row],[Evaluado]]="SI",_xlfn.TEXTJOIN(" 
",TRUE,_xlfn._xlws.FILTER([1]!Interacciones[Fecha],([1]!Interacciones[Folio Proyecto]=Proyectos[[#This Row],[Folio Proyecto]])*([1]!Interacciones[Tipo]=[1]Categoría!$G$2),"Sin Observaciones")),"Sin Evaluación")</f>
        <v>Sin Evaluación</v>
      </c>
      <c r="AT80" s="13" t="str" cm="1">
        <f t="array" ref="AT80">IF(Proyectos[[#This Row],[Evaluado]]="SI",_xlfn.TEXTJOIN(" 
",TRUE,_xlfn._xlws.FILTER([1]!Interacciones[Fecha],([1]!Interacciones[Folio Proyecto]=Proyectos[[#This Row],[Folio Proyecto]])*([1]!Interacciones[Tipo]=[1]Categoría!$G$3),"Sin Corrección")),"Sin Evaluación")</f>
        <v>Sin Evaluación</v>
      </c>
      <c r="AU80" s="29" t="str">
        <f>IF(IFERROR(FIND(AU$1,Proyectos[[#This Row],[Región (es)]]),0)&gt;0,1,"0")</f>
        <v>0</v>
      </c>
      <c r="AV80" s="29">
        <f>IF(IFERROR(FIND(AV$1,Proyectos[[#This Row],[Región (es)]]),0)&gt;0,1,"0")</f>
        <v>1</v>
      </c>
      <c r="AW80" s="29">
        <f>IF(IFERROR(FIND(AW$1,Proyectos[[#This Row],[Región (es)]]),0)&gt;0,1,"0")</f>
        <v>1</v>
      </c>
      <c r="AX80" s="29" t="str">
        <f>IF(IFERROR(FIND(AX$1,Proyectos[[#This Row],[Región (es)]]),0)&gt;0,1,"0")</f>
        <v>0</v>
      </c>
      <c r="AY80" s="29" t="str">
        <f>IF(IFERROR(FIND(AY$1,Proyectos[[#This Row],[Región (es)]]),0)&gt;0,1,"0")</f>
        <v>0</v>
      </c>
      <c r="AZ80" s="29">
        <f>IF(IFERROR(FIND(AZ$1,Proyectos[[#This Row],[Región (es)]]),0)&gt;0,1,"0")</f>
        <v>1</v>
      </c>
      <c r="BA80" s="29">
        <f>IF(IFERROR(FIND(BA$1,Proyectos[[#This Row],[Región (es)]]),0)&gt;0,1,"0")</f>
        <v>1</v>
      </c>
      <c r="BB80" s="29" t="str">
        <f>IF(IFERROR(FIND(BB$1,Proyectos[[#This Row],[Región (es)]]),0)&gt;0,1,"0")</f>
        <v>0</v>
      </c>
      <c r="BC80" s="29" t="str">
        <f>IF(IFERROR(FIND(BC$1,Proyectos[[#This Row],[Región (es)]]),0)&gt;0,1,"0")</f>
        <v>0</v>
      </c>
      <c r="BD80" s="29" t="str">
        <f>IF(IFERROR(FIND(BD$1,Proyectos[[#This Row],[Región (es)]]),0)&gt;0,1,"0")</f>
        <v>0</v>
      </c>
      <c r="BE80" s="29" t="str">
        <f>IF(IFERROR(FIND(BE$1,Proyectos[[#This Row],[Región (es)]]),0)&gt;0,1,"0")</f>
        <v>0</v>
      </c>
      <c r="BF80" s="29" t="str">
        <f>IF(IFERROR(FIND(BF$1,Proyectos[[#This Row],[Región (es)]]),0)&gt;0,1,"0")</f>
        <v>0</v>
      </c>
      <c r="BG80" s="29" t="str">
        <f>IF(IFERROR(FIND(BG$1,Proyectos[[#This Row],[Región (es)]]),0)&gt;0,1,"0")</f>
        <v>0</v>
      </c>
      <c r="BH80" s="29" t="str">
        <f>IF(IFERROR(FIND(BH$1,Proyectos[[#This Row],[Región (es)]]),0)&gt;0,1,"0")</f>
        <v>0</v>
      </c>
      <c r="BI80" s="29" t="str">
        <f>IF(IFERROR(FIND(BI$1,Proyectos[[#This Row],[Región (es)]]),0)&gt;0,1,"0")</f>
        <v>0</v>
      </c>
      <c r="BJ80" s="29" t="str">
        <f>IF(IFERROR(FIND(BJ$1,Proyectos[[#This Row],[Región (es)]]),0)&gt;0,1,"0")</f>
        <v>0</v>
      </c>
      <c r="BK80" s="13" t="s">
        <v>1047</v>
      </c>
    </row>
    <row r="81" spans="1:63" hidden="1" x14ac:dyDescent="0.25">
      <c r="A81" s="12">
        <f>IF(Proyectos[[#This Row],[Estado]]="Aprobado",ROW(),"0")</f>
        <v>81</v>
      </c>
      <c r="B81" s="13">
        <v>2606</v>
      </c>
      <c r="C81" s="24">
        <v>344</v>
      </c>
      <c r="D81" s="15" t="s">
        <v>1204</v>
      </c>
      <c r="E81" s="14">
        <v>44531</v>
      </c>
      <c r="F81" s="14">
        <v>44531</v>
      </c>
      <c r="G81" s="15"/>
      <c r="H81" s="14">
        <v>44531</v>
      </c>
      <c r="I81" s="14"/>
      <c r="J81" s="14">
        <v>44531</v>
      </c>
      <c r="K81" s="13" t="s">
        <v>1205</v>
      </c>
      <c r="L81" s="13" t="s">
        <v>1206</v>
      </c>
      <c r="M81" s="13">
        <v>2606</v>
      </c>
      <c r="N81" s="16" t="s">
        <v>974</v>
      </c>
      <c r="O81" s="16"/>
      <c r="P81" s="16" t="s">
        <v>950</v>
      </c>
      <c r="Q81" s="16"/>
      <c r="T81" s="13" t="s">
        <v>951</v>
      </c>
      <c r="U81" s="13">
        <v>36</v>
      </c>
      <c r="V81" s="13">
        <f>Proyectos[[#This Row],[Duración Inicial en Meses]]+IFERROR(VLOOKUP(Proyectos[[#This Row],[Folio Proyecto]],'[1]Solicitudes Especiales'!O:P,2,FALSE),0)</f>
        <v>42</v>
      </c>
      <c r="W81" s="12">
        <v>180</v>
      </c>
      <c r="X81" s="16" t="s">
        <v>1082</v>
      </c>
      <c r="Y81" s="16" t="s">
        <v>952</v>
      </c>
      <c r="Z81" s="25">
        <v>609257957</v>
      </c>
      <c r="AA81" s="25"/>
      <c r="AB81" s="25">
        <f>Proyectos[[#This Row],[Monto de Donación (Solicitado)]]+Proyectos[[#This Row],[Aporte Propio]]</f>
        <v>609257957</v>
      </c>
      <c r="AC81" s="25">
        <f>Proyectos[[#This Row],[Monto de Donación (Solicitado)]]+IFERROR(VLOOKUP(Proyectos[[#This Row],[Folio Proyecto]],'[1]Solicitudes Especiales'!R:S,2,FALSE),0)</f>
        <v>609257957</v>
      </c>
      <c r="AD81" s="26">
        <v>44553</v>
      </c>
      <c r="AE81" s="19"/>
      <c r="AF8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1" s="25" t="str">
        <f>IFERROR(VLOOKUP(Proyectos[[#This Row],[Folio Proyecto]],[1]!Reporte_Ley_N°21.015[[FOLIO PROYECTO]:[PERMANENCIA EN EL PUESTO DE TRABAJO LUEGO DE 9 MESES]],6,FALSE),"Sin Información")</f>
        <v>Sin Información</v>
      </c>
      <c r="AJ81" s="27" t="str">
        <f>IF(OR(Proyectos[[#This Row],[Fecha de Incio]]="Sin Información",Proyectos[[#This Row],[Fecha de Incio]]=""),"Sin Información",EDATE(Proyectos[[#This Row],[Fecha de Incio]],Proyectos[[#This Row],[Duración Aprobada]]))</f>
        <v>Sin Información</v>
      </c>
      <c r="AK81" s="27" t="str">
        <f ca="1">IF(Proyectos[[#This Row],[Fecha de Término]]="Sin Información","Sin Información",IF(Proyectos[[#This Row],[Fecha de Término]]&gt;TODAY(),"En Ejecución",IF(Proyectos[[#This Row],[Fecha de Término]]&lt;TODAY(),"Finalizado","FALSO")))</f>
        <v>Sin Información</v>
      </c>
      <c r="AL81" s="27" t="s">
        <v>976</v>
      </c>
      <c r="AN81" s="32" t="s">
        <v>1207</v>
      </c>
      <c r="AO81" s="32" t="s">
        <v>1002</v>
      </c>
      <c r="AP81" s="32" t="s">
        <v>978</v>
      </c>
      <c r="AQ81" s="32" t="s">
        <v>1208</v>
      </c>
      <c r="AS81" s="13" t="str" cm="1">
        <f t="array" ref="AS81">IF(Proyectos[[#This Row],[Evaluado]]="SI",_xlfn.TEXTJOIN(" 
",TRUE,_xlfn._xlws.FILTER([1]!Interacciones[Fecha],([1]!Interacciones[Folio Proyecto]=Proyectos[[#This Row],[Folio Proyecto]])*([1]!Interacciones[Tipo]=[1]Categoría!$G$2),"Sin Observaciones")),"Sin Evaluación")</f>
        <v>Sin Evaluación</v>
      </c>
      <c r="AT81" s="13" t="str" cm="1">
        <f t="array" ref="AT81">IF(Proyectos[[#This Row],[Evaluado]]="SI",_xlfn.TEXTJOIN(" 
",TRUE,_xlfn._xlws.FILTER([1]!Interacciones[Fecha],([1]!Interacciones[Folio Proyecto]=Proyectos[[#This Row],[Folio Proyecto]])*([1]!Interacciones[Tipo]=[1]Categoría!$G$3),"Sin Corrección")),"Sin Evaluación")</f>
        <v>Sin Evaluación</v>
      </c>
      <c r="AU81" s="29" t="str">
        <f>IF(IFERROR(FIND(AU$1,Proyectos[[#This Row],[Región (es)]]),0)&gt;0,1,"0")</f>
        <v>0</v>
      </c>
      <c r="AV81" s="29" t="str">
        <f>IF(IFERROR(FIND(AV$1,Proyectos[[#This Row],[Región (es)]]),0)&gt;0,1,"0")</f>
        <v>0</v>
      </c>
      <c r="AW81" s="29" t="str">
        <f>IF(IFERROR(FIND(AW$1,Proyectos[[#This Row],[Región (es)]]),0)&gt;0,1,"0")</f>
        <v>0</v>
      </c>
      <c r="AX81" s="29" t="str">
        <f>IF(IFERROR(FIND(AX$1,Proyectos[[#This Row],[Región (es)]]),0)&gt;0,1,"0")</f>
        <v>0</v>
      </c>
      <c r="AY81" s="29" t="str">
        <f>IF(IFERROR(FIND(AY$1,Proyectos[[#This Row],[Región (es)]]),0)&gt;0,1,"0")</f>
        <v>0</v>
      </c>
      <c r="AZ81" s="29" t="str">
        <f>IF(IFERROR(FIND(AZ$1,Proyectos[[#This Row],[Región (es)]]),0)&gt;0,1,"0")</f>
        <v>0</v>
      </c>
      <c r="BA81" s="29">
        <f>IF(IFERROR(FIND(BA$1,Proyectos[[#This Row],[Región (es)]]),0)&gt;0,1,"0")</f>
        <v>1</v>
      </c>
      <c r="BB81" s="29" t="str">
        <f>IF(IFERROR(FIND(BB$1,Proyectos[[#This Row],[Región (es)]]),0)&gt;0,1,"0")</f>
        <v>0</v>
      </c>
      <c r="BC81" s="29" t="str">
        <f>IF(IFERROR(FIND(BC$1,Proyectos[[#This Row],[Región (es)]]),0)&gt;0,1,"0")</f>
        <v>0</v>
      </c>
      <c r="BD81" s="29" t="str">
        <f>IF(IFERROR(FIND(BD$1,Proyectos[[#This Row],[Región (es)]]),0)&gt;0,1,"0")</f>
        <v>0</v>
      </c>
      <c r="BE81" s="29" t="str">
        <f>IF(IFERROR(FIND(BE$1,Proyectos[[#This Row],[Región (es)]]),0)&gt;0,1,"0")</f>
        <v>0</v>
      </c>
      <c r="BF81" s="29" t="str">
        <f>IF(IFERROR(FIND(BF$1,Proyectos[[#This Row],[Región (es)]]),0)&gt;0,1,"0")</f>
        <v>0</v>
      </c>
      <c r="BG81" s="29" t="str">
        <f>IF(IFERROR(FIND(BG$1,Proyectos[[#This Row],[Región (es)]]),0)&gt;0,1,"0")</f>
        <v>0</v>
      </c>
      <c r="BH81" s="29" t="str">
        <f>IF(IFERROR(FIND(BH$1,Proyectos[[#This Row],[Región (es)]]),0)&gt;0,1,"0")</f>
        <v>0</v>
      </c>
      <c r="BI81" s="29" t="str">
        <f>IF(IFERROR(FIND(BI$1,Proyectos[[#This Row],[Región (es)]]),0)&gt;0,1,"0")</f>
        <v>0</v>
      </c>
      <c r="BJ81" s="29" t="str">
        <f>IF(IFERROR(FIND(BJ$1,Proyectos[[#This Row],[Región (es)]]),0)&gt;0,1,"0")</f>
        <v>0</v>
      </c>
    </row>
    <row r="82" spans="1:63" hidden="1" x14ac:dyDescent="0.25">
      <c r="A82" s="12">
        <f>IF(Proyectos[[#This Row],[Estado]]="Aprobado",ROW(),"0")</f>
        <v>82</v>
      </c>
      <c r="B82" s="13">
        <v>2550</v>
      </c>
      <c r="C82" s="24">
        <v>444</v>
      </c>
      <c r="D82" s="15" t="s">
        <v>1048</v>
      </c>
      <c r="E82" s="14">
        <v>44557</v>
      </c>
      <c r="F82" s="14">
        <v>44557</v>
      </c>
      <c r="G82" s="15"/>
      <c r="H82" s="14">
        <v>44557</v>
      </c>
      <c r="I82" s="14"/>
      <c r="J82" s="14">
        <v>44557</v>
      </c>
      <c r="K82" s="13" t="s">
        <v>1211</v>
      </c>
      <c r="L82" s="13" t="s">
        <v>1212</v>
      </c>
      <c r="M82" s="13">
        <v>2550</v>
      </c>
      <c r="N82" s="16" t="s">
        <v>974</v>
      </c>
      <c r="O82" s="16"/>
      <c r="P82" s="16" t="s">
        <v>950</v>
      </c>
      <c r="Q82" s="16"/>
      <c r="R82" s="13">
        <v>78</v>
      </c>
      <c r="T82" s="13" t="s">
        <v>951</v>
      </c>
      <c r="U82" s="13">
        <v>60</v>
      </c>
      <c r="V82" s="13">
        <f>Proyectos[[#This Row],[Duración Inicial en Meses]]+IFERROR(VLOOKUP(Proyectos[[#This Row],[Folio Proyecto]],'[1]Solicitudes Especiales'!O:P,2,FALSE),0)</f>
        <v>60</v>
      </c>
      <c r="W82" s="12">
        <v>129</v>
      </c>
      <c r="X82" s="16" t="s">
        <v>135</v>
      </c>
      <c r="Y82" s="16" t="s">
        <v>952</v>
      </c>
      <c r="Z82" s="25">
        <v>671600000</v>
      </c>
      <c r="AA82" s="25"/>
      <c r="AB82" s="25">
        <f>Proyectos[[#This Row],[Monto de Donación (Solicitado)]]+Proyectos[[#This Row],[Aporte Propio]]</f>
        <v>671600000</v>
      </c>
      <c r="AC82" s="25">
        <f>Proyectos[[#This Row],[Monto de Donación (Solicitado)]]+IFERROR(VLOOKUP(Proyectos[[#This Row],[Folio Proyecto]],'[1]Solicitudes Especiales'!R:S,2,FALSE),0)</f>
        <v>671600000</v>
      </c>
      <c r="AD82" s="26">
        <v>44559</v>
      </c>
      <c r="AE82" s="19"/>
      <c r="AF8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2" s="25" t="str">
        <f>IFERROR(VLOOKUP(Proyectos[[#This Row],[Folio Proyecto]],[1]!Reporte_Ley_N°21.015[[FOLIO PROYECTO]:[PERMANENCIA EN EL PUESTO DE TRABAJO LUEGO DE 9 MESES]],6,FALSE),"Sin Información")</f>
        <v>Sin Información</v>
      </c>
      <c r="AJ82" s="27" t="str">
        <f>IF(OR(Proyectos[[#This Row],[Fecha de Incio]]="Sin Información",Proyectos[[#This Row],[Fecha de Incio]]=""),"Sin Información",EDATE(Proyectos[[#This Row],[Fecha de Incio]],Proyectos[[#This Row],[Duración Aprobada]]))</f>
        <v>Sin Información</v>
      </c>
      <c r="AK82" s="27" t="str">
        <f ca="1">IF(Proyectos[[#This Row],[Fecha de Término]]="Sin Información","Sin Información",IF(Proyectos[[#This Row],[Fecha de Término]]&gt;TODAY(),"En Ejecución",IF(Proyectos[[#This Row],[Fecha de Término]]&lt;TODAY(),"Finalizado","FALSO")))</f>
        <v>Sin Información</v>
      </c>
      <c r="AL82" s="27" t="s">
        <v>976</v>
      </c>
      <c r="AS82" s="13" t="str" cm="1">
        <f t="array" ref="AS82">IF(Proyectos[[#This Row],[Evaluado]]="SI",_xlfn.TEXTJOIN(" 
",TRUE,_xlfn._xlws.FILTER([1]!Interacciones[Fecha],([1]!Interacciones[Folio Proyecto]=Proyectos[[#This Row],[Folio Proyecto]])*([1]!Interacciones[Tipo]=[1]Categoría!$G$2),"Sin Observaciones")),"Sin Evaluación")</f>
        <v>Sin Evaluación</v>
      </c>
      <c r="AT82" s="13" t="str" cm="1">
        <f t="array" ref="AT82">IF(Proyectos[[#This Row],[Evaluado]]="SI",_xlfn.TEXTJOIN(" 
",TRUE,_xlfn._xlws.FILTER([1]!Interacciones[Fecha],([1]!Interacciones[Folio Proyecto]=Proyectos[[#This Row],[Folio Proyecto]])*([1]!Interacciones[Tipo]=[1]Categoría!$G$3),"Sin Corrección")),"Sin Evaluación")</f>
        <v>Sin Evaluación</v>
      </c>
      <c r="AU82" s="29" t="str">
        <f>IF(IFERROR(FIND(AU$1,Proyectos[[#This Row],[Región (es)]]),0)&gt;0,1,"0")</f>
        <v>0</v>
      </c>
      <c r="AV82" s="29" t="str">
        <f>IF(IFERROR(FIND(AV$1,Proyectos[[#This Row],[Región (es)]]),0)&gt;0,1,"0")</f>
        <v>0</v>
      </c>
      <c r="AW82" s="29" t="str">
        <f>IF(IFERROR(FIND(AW$1,Proyectos[[#This Row],[Región (es)]]),0)&gt;0,1,"0")</f>
        <v>0</v>
      </c>
      <c r="AX82" s="29" t="str">
        <f>IF(IFERROR(FIND(AX$1,Proyectos[[#This Row],[Región (es)]]),0)&gt;0,1,"0")</f>
        <v>0</v>
      </c>
      <c r="AY82" s="29" t="str">
        <f>IF(IFERROR(FIND(AY$1,Proyectos[[#This Row],[Región (es)]]),0)&gt;0,1,"0")</f>
        <v>0</v>
      </c>
      <c r="AZ82" s="29" t="str">
        <f>IF(IFERROR(FIND(AZ$1,Proyectos[[#This Row],[Región (es)]]),0)&gt;0,1,"0")</f>
        <v>0</v>
      </c>
      <c r="BA82" s="29">
        <f>IF(IFERROR(FIND(BA$1,Proyectos[[#This Row],[Región (es)]]),0)&gt;0,1,"0")</f>
        <v>1</v>
      </c>
      <c r="BB82" s="29" t="str">
        <f>IF(IFERROR(FIND(BB$1,Proyectos[[#This Row],[Región (es)]]),0)&gt;0,1,"0")</f>
        <v>0</v>
      </c>
      <c r="BC82" s="29" t="str">
        <f>IF(IFERROR(FIND(BC$1,Proyectos[[#This Row],[Región (es)]]),0)&gt;0,1,"0")</f>
        <v>0</v>
      </c>
      <c r="BD82" s="29" t="str">
        <f>IF(IFERROR(FIND(BD$1,Proyectos[[#This Row],[Región (es)]]),0)&gt;0,1,"0")</f>
        <v>0</v>
      </c>
      <c r="BE82" s="29" t="str">
        <f>IF(IFERROR(FIND(BE$1,Proyectos[[#This Row],[Región (es)]]),0)&gt;0,1,"0")</f>
        <v>0</v>
      </c>
      <c r="BF82" s="29" t="str">
        <f>IF(IFERROR(FIND(BF$1,Proyectos[[#This Row],[Región (es)]]),0)&gt;0,1,"0")</f>
        <v>0</v>
      </c>
      <c r="BG82" s="29" t="str">
        <f>IF(IFERROR(FIND(BG$1,Proyectos[[#This Row],[Región (es)]]),0)&gt;0,1,"0")</f>
        <v>0</v>
      </c>
      <c r="BH82" s="29" t="str">
        <f>IF(IFERROR(FIND(BH$1,Proyectos[[#This Row],[Región (es)]]),0)&gt;0,1,"0")</f>
        <v>0</v>
      </c>
      <c r="BI82" s="29" t="str">
        <f>IF(IFERROR(FIND(BI$1,Proyectos[[#This Row],[Región (es)]]),0)&gt;0,1,"0")</f>
        <v>0</v>
      </c>
      <c r="BJ82" s="29" t="str">
        <f>IF(IFERROR(FIND(BJ$1,Proyectos[[#This Row],[Región (es)]]),0)&gt;0,1,"0")</f>
        <v>0</v>
      </c>
    </row>
    <row r="83" spans="1:63" hidden="1" x14ac:dyDescent="0.25">
      <c r="A83" s="12">
        <f>IF(Proyectos[[#This Row],[Estado]]="Aprobado",ROW(),"0")</f>
        <v>83</v>
      </c>
      <c r="B83" s="13">
        <v>2808</v>
      </c>
      <c r="C83" s="24">
        <v>493</v>
      </c>
      <c r="D83" s="15" t="s">
        <v>1144</v>
      </c>
      <c r="E83" s="14">
        <v>44770</v>
      </c>
      <c r="F83" s="14">
        <v>44770</v>
      </c>
      <c r="G83" s="15"/>
      <c r="H83" s="14">
        <v>44770</v>
      </c>
      <c r="I83" s="14"/>
      <c r="J83" s="14">
        <v>44770</v>
      </c>
      <c r="K83" s="13" t="s">
        <v>1217</v>
      </c>
      <c r="L83" s="13" t="s">
        <v>1218</v>
      </c>
      <c r="M83" s="13">
        <v>2808</v>
      </c>
      <c r="N83" s="16" t="s">
        <v>974</v>
      </c>
      <c r="O83" s="16"/>
      <c r="P83" s="16" t="s">
        <v>950</v>
      </c>
      <c r="Q83" s="16"/>
      <c r="T83" s="13" t="s">
        <v>951</v>
      </c>
      <c r="U83" s="13">
        <v>36</v>
      </c>
      <c r="V83" s="13">
        <f>Proyectos[[#This Row],[Duración Inicial en Meses]]+IFERROR(VLOOKUP(Proyectos[[#This Row],[Folio Proyecto]],'[1]Solicitudes Especiales'!O:P,2,FALSE),0)</f>
        <v>36</v>
      </c>
      <c r="W83" s="12">
        <v>210</v>
      </c>
      <c r="X83" s="16" t="s">
        <v>1219</v>
      </c>
      <c r="Y83" s="16" t="s">
        <v>952</v>
      </c>
      <c r="Z83" s="25">
        <v>828168000</v>
      </c>
      <c r="AA83" s="25"/>
      <c r="AB83" s="25">
        <f>Proyectos[[#This Row],[Monto de Donación (Solicitado)]]+Proyectos[[#This Row],[Aporte Propio]]</f>
        <v>828168000</v>
      </c>
      <c r="AC83" s="25">
        <f>Proyectos[[#This Row],[Monto de Donación (Solicitado)]]+IFERROR(VLOOKUP(Proyectos[[#This Row],[Folio Proyecto]],'[1]Solicitudes Especiales'!R:S,2,FALSE),0)</f>
        <v>828168000</v>
      </c>
      <c r="AD83" s="26">
        <v>45261</v>
      </c>
      <c r="AE83" s="19"/>
      <c r="AF8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3" s="25" t="str">
        <f>IFERROR(VLOOKUP(Proyectos[[#This Row],[Folio Proyecto]],[1]!Reporte_Ley_N°21.015[[FOLIO PROYECTO]:[PERMANENCIA EN EL PUESTO DE TRABAJO LUEGO DE 9 MESES]],6,FALSE),"Sin Información")</f>
        <v>Sin Información</v>
      </c>
      <c r="AJ83" s="27" t="str">
        <f>IF(OR(Proyectos[[#This Row],[Fecha de Incio]]="Sin Información",Proyectos[[#This Row],[Fecha de Incio]]=""),"Sin Información",EDATE(Proyectos[[#This Row],[Fecha de Incio]],Proyectos[[#This Row],[Duración Aprobada]]))</f>
        <v>Sin Información</v>
      </c>
      <c r="AK83" s="27" t="str">
        <f ca="1">IF(Proyectos[[#This Row],[Fecha de Término]]="Sin Información","Sin Información",IF(Proyectos[[#This Row],[Fecha de Término]]&gt;TODAY(),"En Ejecución",IF(Proyectos[[#This Row],[Fecha de Término]]&lt;TODAY(),"Finalizado","FALSO")))</f>
        <v>Sin Información</v>
      </c>
      <c r="AL83" s="27" t="s">
        <v>988</v>
      </c>
      <c r="AS83" s="13" t="str" cm="1">
        <f t="array" ref="AS83">IF(Proyectos[[#This Row],[Evaluado]]="SI",_xlfn.TEXTJOIN(" 
",TRUE,_xlfn._xlws.FILTER([1]!Interacciones[Fecha],([1]!Interacciones[Folio Proyecto]=Proyectos[[#This Row],[Folio Proyecto]])*([1]!Interacciones[Tipo]=[1]Categoría!$G$2),"Sin Observaciones")),"Sin Evaluación")</f>
        <v>Sin Evaluación</v>
      </c>
      <c r="AT83" s="13" t="str" cm="1">
        <f t="array" ref="AT83">IF(Proyectos[[#This Row],[Evaluado]]="SI",_xlfn.TEXTJOIN(" 
",TRUE,_xlfn._xlws.FILTER([1]!Interacciones[Fecha],([1]!Interacciones[Folio Proyecto]=Proyectos[[#This Row],[Folio Proyecto]])*([1]!Interacciones[Tipo]=[1]Categoría!$G$3),"Sin Corrección")),"Sin Evaluación")</f>
        <v>Sin Evaluación</v>
      </c>
      <c r="AU83" s="29" t="str">
        <f>IF(IFERROR(FIND(AU$1,Proyectos[[#This Row],[Región (es)]]),0)&gt;0,1,"0")</f>
        <v>0</v>
      </c>
      <c r="AV83" s="29" t="str">
        <f>IF(IFERROR(FIND(AV$1,Proyectos[[#This Row],[Región (es)]]),0)&gt;0,1,"0")</f>
        <v>0</v>
      </c>
      <c r="AW83" s="29" t="str">
        <f>IF(IFERROR(FIND(AW$1,Proyectos[[#This Row],[Región (es)]]),0)&gt;0,1,"0")</f>
        <v>0</v>
      </c>
      <c r="AX83" s="29" t="str">
        <f>IF(IFERROR(FIND(AX$1,Proyectos[[#This Row],[Región (es)]]),0)&gt;0,1,"0")</f>
        <v>0</v>
      </c>
      <c r="AY83" s="29">
        <f>IF(IFERROR(FIND(AY$1,Proyectos[[#This Row],[Región (es)]]),0)&gt;0,1,"0")</f>
        <v>1</v>
      </c>
      <c r="AZ83" s="29" t="str">
        <f>IF(IFERROR(FIND(AZ$1,Proyectos[[#This Row],[Región (es)]]),0)&gt;0,1,"0")</f>
        <v>0</v>
      </c>
      <c r="BA83" s="29" t="str">
        <f>IF(IFERROR(FIND(BA$1,Proyectos[[#This Row],[Región (es)]]),0)&gt;0,1,"0")</f>
        <v>0</v>
      </c>
      <c r="BB83" s="29" t="str">
        <f>IF(IFERROR(FIND(BB$1,Proyectos[[#This Row],[Región (es)]]),0)&gt;0,1,"0")</f>
        <v>0</v>
      </c>
      <c r="BC83" s="29">
        <f>IF(IFERROR(FIND(BC$1,Proyectos[[#This Row],[Región (es)]]),0)&gt;0,1,"0")</f>
        <v>1</v>
      </c>
      <c r="BD83" s="29" t="str">
        <f>IF(IFERROR(FIND(BD$1,Proyectos[[#This Row],[Región (es)]]),0)&gt;0,1,"0")</f>
        <v>0</v>
      </c>
      <c r="BE83" s="29" t="str">
        <f>IF(IFERROR(FIND(BE$1,Proyectos[[#This Row],[Región (es)]]),0)&gt;0,1,"0")</f>
        <v>0</v>
      </c>
      <c r="BF83" s="29">
        <f>IF(IFERROR(FIND(BF$1,Proyectos[[#This Row],[Región (es)]]),0)&gt;0,1,"0")</f>
        <v>1</v>
      </c>
      <c r="BG83" s="29" t="str">
        <f>IF(IFERROR(FIND(BG$1,Proyectos[[#This Row],[Región (es)]]),0)&gt;0,1,"0")</f>
        <v>0</v>
      </c>
      <c r="BH83" s="29">
        <f>IF(IFERROR(FIND(BH$1,Proyectos[[#This Row],[Región (es)]]),0)&gt;0,1,"0")</f>
        <v>1</v>
      </c>
      <c r="BI83" s="29" t="str">
        <f>IF(IFERROR(FIND(BI$1,Proyectos[[#This Row],[Región (es)]]),0)&gt;0,1,"0")</f>
        <v>0</v>
      </c>
      <c r="BJ83" s="29" t="str">
        <f>IF(IFERROR(FIND(BJ$1,Proyectos[[#This Row],[Región (es)]]),0)&gt;0,1,"0")</f>
        <v>0</v>
      </c>
    </row>
    <row r="84" spans="1:63" hidden="1" x14ac:dyDescent="0.25">
      <c r="A84" s="12">
        <f>IF(Proyectos[[#This Row],[Estado]]="Aprobado",ROW(),"0")</f>
        <v>84</v>
      </c>
      <c r="B84" s="13">
        <v>2875</v>
      </c>
      <c r="C84" s="24">
        <v>869</v>
      </c>
      <c r="D84" s="15" t="s">
        <v>1133</v>
      </c>
      <c r="E84" s="14">
        <v>44861</v>
      </c>
      <c r="F84" s="14">
        <v>44861</v>
      </c>
      <c r="G84" s="15"/>
      <c r="H84" s="14">
        <v>44861</v>
      </c>
      <c r="I84" s="14"/>
      <c r="J84" s="14">
        <v>44861</v>
      </c>
      <c r="K84" s="13" t="s">
        <v>1220</v>
      </c>
      <c r="L84" s="13" t="s">
        <v>1221</v>
      </c>
      <c r="M84" s="13">
        <v>2875</v>
      </c>
      <c r="N84" s="16" t="s">
        <v>974</v>
      </c>
      <c r="O84" s="16"/>
      <c r="P84" s="16" t="s">
        <v>950</v>
      </c>
      <c r="Q84" s="16"/>
      <c r="T84" s="13" t="s">
        <v>951</v>
      </c>
      <c r="U84" s="13">
        <v>24</v>
      </c>
      <c r="V84" s="13">
        <f>Proyectos[[#This Row],[Duración Inicial en Meses]]+IFERROR(VLOOKUP(Proyectos[[#This Row],[Folio Proyecto]],'[1]Solicitudes Especiales'!O:P,2,FALSE),0)</f>
        <v>27</v>
      </c>
      <c r="W84" s="12">
        <v>56</v>
      </c>
      <c r="X84" s="16" t="s">
        <v>1222</v>
      </c>
      <c r="Y84" s="16" t="s">
        <v>952</v>
      </c>
      <c r="Z84" s="25">
        <v>218370000</v>
      </c>
      <c r="AA84" s="25"/>
      <c r="AB84" s="25">
        <f>Proyectos[[#This Row],[Monto de Donación (Solicitado)]]+Proyectos[[#This Row],[Aporte Propio]]</f>
        <v>218370000</v>
      </c>
      <c r="AC84" s="25">
        <f>Proyectos[[#This Row],[Monto de Donación (Solicitado)]]+IFERROR(VLOOKUP(Proyectos[[#This Row],[Folio Proyecto]],'[1]Solicitudes Especiales'!R:S,2,FALSE),0)</f>
        <v>238819605</v>
      </c>
      <c r="AD84" s="26">
        <v>44911</v>
      </c>
      <c r="AE84" s="19"/>
      <c r="AF8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4" s="25" t="str">
        <f>IFERROR(VLOOKUP(Proyectos[[#This Row],[Folio Proyecto]],[1]!Reporte_Ley_N°21.015[[FOLIO PROYECTO]:[PERMANENCIA EN EL PUESTO DE TRABAJO LUEGO DE 9 MESES]],6,FALSE),"Sin Información")</f>
        <v>Sin Información</v>
      </c>
      <c r="AJ84" s="27" t="str">
        <f>IF(OR(Proyectos[[#This Row],[Fecha de Incio]]="Sin Información",Proyectos[[#This Row],[Fecha de Incio]]=""),"Sin Información",EDATE(Proyectos[[#This Row],[Fecha de Incio]],Proyectos[[#This Row],[Duración Aprobada]]))</f>
        <v>Sin Información</v>
      </c>
      <c r="AK84" s="27" t="str">
        <f ca="1">IF(Proyectos[[#This Row],[Fecha de Término]]="Sin Información","Sin Información",IF(Proyectos[[#This Row],[Fecha de Término]]&gt;TODAY(),"En Ejecución",IF(Proyectos[[#This Row],[Fecha de Término]]&lt;TODAY(),"Finalizado","FALSO")))</f>
        <v>Sin Información</v>
      </c>
      <c r="AL84" s="27" t="s">
        <v>988</v>
      </c>
      <c r="AS84" s="13" t="str" cm="1">
        <f t="array" ref="AS84">IF(Proyectos[[#This Row],[Evaluado]]="SI",_xlfn.TEXTJOIN(" 
",TRUE,_xlfn._xlws.FILTER([1]!Interacciones[Fecha],([1]!Interacciones[Folio Proyecto]=Proyectos[[#This Row],[Folio Proyecto]])*([1]!Interacciones[Tipo]=[1]Categoría!$G$2),"Sin Observaciones")),"Sin Evaluación")</f>
        <v>Sin Evaluación</v>
      </c>
      <c r="AT84" s="13" t="str" cm="1">
        <f t="array" ref="AT84">IF(Proyectos[[#This Row],[Evaluado]]="SI",_xlfn.TEXTJOIN(" 
",TRUE,_xlfn._xlws.FILTER([1]!Interacciones[Fecha],([1]!Interacciones[Folio Proyecto]=Proyectos[[#This Row],[Folio Proyecto]])*([1]!Interacciones[Tipo]=[1]Categoría!$G$3),"Sin Corrección")),"Sin Evaluación")</f>
        <v>Sin Evaluación</v>
      </c>
      <c r="AU84" s="29" t="str">
        <f>IF(IFERROR(FIND(AU$1,Proyectos[[#This Row],[Región (es)]]),0)&gt;0,1,"0")</f>
        <v>0</v>
      </c>
      <c r="AV84" s="29" t="str">
        <f>IF(IFERROR(FIND(AV$1,Proyectos[[#This Row],[Región (es)]]),0)&gt;0,1,"0")</f>
        <v>0</v>
      </c>
      <c r="AW84" s="29" t="str">
        <f>IF(IFERROR(FIND(AW$1,Proyectos[[#This Row],[Región (es)]]),0)&gt;0,1,"0")</f>
        <v>0</v>
      </c>
      <c r="AX84" s="29" t="str">
        <f>IF(IFERROR(FIND(AX$1,Proyectos[[#This Row],[Región (es)]]),0)&gt;0,1,"0")</f>
        <v>0</v>
      </c>
      <c r="AY84" s="29">
        <f>IF(IFERROR(FIND(AY$1,Proyectos[[#This Row],[Región (es)]]),0)&gt;0,1,"0")</f>
        <v>1</v>
      </c>
      <c r="AZ84" s="29" t="str">
        <f>IF(IFERROR(FIND(AZ$1,Proyectos[[#This Row],[Región (es)]]),0)&gt;0,1,"0")</f>
        <v>0</v>
      </c>
      <c r="BA84" s="29">
        <f>IF(IFERROR(FIND(BA$1,Proyectos[[#This Row],[Región (es)]]),0)&gt;0,1,"0")</f>
        <v>1</v>
      </c>
      <c r="BB84" s="29" t="str">
        <f>IF(IFERROR(FIND(BB$1,Proyectos[[#This Row],[Región (es)]]),0)&gt;0,1,"0")</f>
        <v>0</v>
      </c>
      <c r="BC84" s="29" t="str">
        <f>IF(IFERROR(FIND(BC$1,Proyectos[[#This Row],[Región (es)]]),0)&gt;0,1,"0")</f>
        <v>0</v>
      </c>
      <c r="BD84" s="29" t="str">
        <f>IF(IFERROR(FIND(BD$1,Proyectos[[#This Row],[Región (es)]]),0)&gt;0,1,"0")</f>
        <v>0</v>
      </c>
      <c r="BE84" s="29" t="str">
        <f>IF(IFERROR(FIND(BE$1,Proyectos[[#This Row],[Región (es)]]),0)&gt;0,1,"0")</f>
        <v>0</v>
      </c>
      <c r="BF84" s="29">
        <f>IF(IFERROR(FIND(BF$1,Proyectos[[#This Row],[Región (es)]]),0)&gt;0,1,"0")</f>
        <v>1</v>
      </c>
      <c r="BG84" s="29" t="str">
        <f>IF(IFERROR(FIND(BG$1,Proyectos[[#This Row],[Región (es)]]),0)&gt;0,1,"0")</f>
        <v>0</v>
      </c>
      <c r="BH84" s="29" t="str">
        <f>IF(IFERROR(FIND(BH$1,Proyectos[[#This Row],[Región (es)]]),0)&gt;0,1,"0")</f>
        <v>0</v>
      </c>
      <c r="BI84" s="29" t="str">
        <f>IF(IFERROR(FIND(BI$1,Proyectos[[#This Row],[Región (es)]]),0)&gt;0,1,"0")</f>
        <v>0</v>
      </c>
      <c r="BJ84" s="29" t="str">
        <f>IF(IFERROR(FIND(BJ$1,Proyectos[[#This Row],[Región (es)]]),0)&gt;0,1,"0")</f>
        <v>0</v>
      </c>
    </row>
    <row r="85" spans="1:63" hidden="1" x14ac:dyDescent="0.25">
      <c r="A85" s="12">
        <f>IF(Proyectos[[#This Row],[Estado]]="Aprobado",ROW(),"0")</f>
        <v>85</v>
      </c>
      <c r="B85" s="13">
        <v>2874</v>
      </c>
      <c r="C85" s="24">
        <v>828</v>
      </c>
      <c r="D85" s="15" t="s">
        <v>971</v>
      </c>
      <c r="E85" s="14">
        <v>44861</v>
      </c>
      <c r="F85" s="14">
        <v>44861</v>
      </c>
      <c r="G85" s="15"/>
      <c r="H85" s="14">
        <v>44861</v>
      </c>
      <c r="I85" s="14"/>
      <c r="J85" s="14">
        <v>44861</v>
      </c>
      <c r="K85" s="13" t="s">
        <v>1223</v>
      </c>
      <c r="L85" s="13" t="s">
        <v>1224</v>
      </c>
      <c r="M85" s="13">
        <v>2874</v>
      </c>
      <c r="N85" s="16" t="s">
        <v>974</v>
      </c>
      <c r="O85" s="16"/>
      <c r="P85" s="16" t="s">
        <v>950</v>
      </c>
      <c r="Q85" s="16"/>
      <c r="T85" s="13" t="s">
        <v>951</v>
      </c>
      <c r="U85" s="13">
        <v>36</v>
      </c>
      <c r="V85" s="13">
        <f>Proyectos[[#This Row],[Duración Inicial en Meses]]+IFERROR(VLOOKUP(Proyectos[[#This Row],[Folio Proyecto]],'[1]Solicitudes Especiales'!O:P,2,FALSE),0)</f>
        <v>36</v>
      </c>
      <c r="W85" s="12">
        <v>600</v>
      </c>
      <c r="X85" s="16" t="s">
        <v>1167</v>
      </c>
      <c r="Y85" s="16" t="s">
        <v>952</v>
      </c>
      <c r="Z85" s="25">
        <v>2609517690</v>
      </c>
      <c r="AA85" s="25"/>
      <c r="AB85" s="25">
        <f>Proyectos[[#This Row],[Monto de Donación (Solicitado)]]+Proyectos[[#This Row],[Aporte Propio]]</f>
        <v>2609517690</v>
      </c>
      <c r="AC85" s="25">
        <f>Proyectos[[#This Row],[Monto de Donación (Solicitado)]]+IFERROR(VLOOKUP(Proyectos[[#This Row],[Folio Proyecto]],'[1]Solicitudes Especiales'!R:S,2,FALSE),0)</f>
        <v>2609517690</v>
      </c>
      <c r="AD85" s="26">
        <v>45352</v>
      </c>
      <c r="AE85" s="19"/>
      <c r="AF8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5" s="25" t="str">
        <f>IFERROR(VLOOKUP(Proyectos[[#This Row],[Folio Proyecto]],[1]!Reporte_Ley_N°21.015[[FOLIO PROYECTO]:[PERMANENCIA EN EL PUESTO DE TRABAJO LUEGO DE 9 MESES]],6,FALSE),"Sin Información")</f>
        <v>Sin Información</v>
      </c>
      <c r="AJ85" s="27" t="str">
        <f>IF(OR(Proyectos[[#This Row],[Fecha de Incio]]="Sin Información",Proyectos[[#This Row],[Fecha de Incio]]=""),"Sin Información",EDATE(Proyectos[[#This Row],[Fecha de Incio]],Proyectos[[#This Row],[Duración Aprobada]]))</f>
        <v>Sin Información</v>
      </c>
      <c r="AK85" s="27" t="str">
        <f ca="1">IF(Proyectos[[#This Row],[Fecha de Término]]="Sin Información","Sin Información",IF(Proyectos[[#This Row],[Fecha de Término]]&gt;TODAY(),"En Ejecución",IF(Proyectos[[#This Row],[Fecha de Término]]&lt;TODAY(),"Finalizado","FALSO")))</f>
        <v>Sin Información</v>
      </c>
      <c r="AL85" s="27" t="s">
        <v>988</v>
      </c>
      <c r="AS85" s="13" t="str" cm="1">
        <f t="array" ref="AS85">IF(Proyectos[[#This Row],[Evaluado]]="SI",_xlfn.TEXTJOIN(" 
",TRUE,_xlfn._xlws.FILTER([1]!Interacciones[Fecha],([1]!Interacciones[Folio Proyecto]=Proyectos[[#This Row],[Folio Proyecto]])*([1]!Interacciones[Tipo]=[1]Categoría!$G$2),"Sin Observaciones")),"Sin Evaluación")</f>
        <v>Sin Evaluación</v>
      </c>
      <c r="AT85" s="13" t="str" cm="1">
        <f t="array" ref="AT85">IF(Proyectos[[#This Row],[Evaluado]]="SI",_xlfn.TEXTJOIN(" 
",TRUE,_xlfn._xlws.FILTER([1]!Interacciones[Fecha],([1]!Interacciones[Folio Proyecto]=Proyectos[[#This Row],[Folio Proyecto]])*([1]!Interacciones[Tipo]=[1]Categoría!$G$3),"Sin Corrección")),"Sin Evaluación")</f>
        <v>Sin Evaluación</v>
      </c>
      <c r="AU85" s="29" t="str">
        <f>IF(IFERROR(FIND(AU$1,Proyectos[[#This Row],[Región (es)]]),0)&gt;0,1,"0")</f>
        <v>0</v>
      </c>
      <c r="AV85" s="29" t="str">
        <f>IF(IFERROR(FIND(AV$1,Proyectos[[#This Row],[Región (es)]]),0)&gt;0,1,"0")</f>
        <v>0</v>
      </c>
      <c r="AW85" s="29" t="str">
        <f>IF(IFERROR(FIND(AW$1,Proyectos[[#This Row],[Región (es)]]),0)&gt;0,1,"0")</f>
        <v>0</v>
      </c>
      <c r="AX85" s="29" t="str">
        <f>IF(IFERROR(FIND(AX$1,Proyectos[[#This Row],[Región (es)]]),0)&gt;0,1,"0")</f>
        <v>0</v>
      </c>
      <c r="AY85" s="29" t="str">
        <f>IF(IFERROR(FIND(AY$1,Proyectos[[#This Row],[Región (es)]]),0)&gt;0,1,"0")</f>
        <v>0</v>
      </c>
      <c r="AZ85" s="29" t="str">
        <f>IF(IFERROR(FIND(AZ$1,Proyectos[[#This Row],[Región (es)]]),0)&gt;0,1,"0")</f>
        <v>0</v>
      </c>
      <c r="BA85" s="29" t="str">
        <f>IF(IFERROR(FIND(BA$1,Proyectos[[#This Row],[Región (es)]]),0)&gt;0,1,"0")</f>
        <v>0</v>
      </c>
      <c r="BB85" s="29" t="str">
        <f>IF(IFERROR(FIND(BB$1,Proyectos[[#This Row],[Región (es)]]),0)&gt;0,1,"0")</f>
        <v>0</v>
      </c>
      <c r="BC85" s="29" t="str">
        <f>IF(IFERROR(FIND(BC$1,Proyectos[[#This Row],[Región (es)]]),0)&gt;0,1,"0")</f>
        <v>0</v>
      </c>
      <c r="BD85" s="29" t="str">
        <f>IF(IFERROR(FIND(BD$1,Proyectos[[#This Row],[Región (es)]]),0)&gt;0,1,"0")</f>
        <v>0</v>
      </c>
      <c r="BE85" s="29" t="str">
        <f>IF(IFERROR(FIND(BE$1,Proyectos[[#This Row],[Región (es)]]),0)&gt;0,1,"0")</f>
        <v>0</v>
      </c>
      <c r="BF85" s="29" t="str">
        <f>IF(IFERROR(FIND(BF$1,Proyectos[[#This Row],[Región (es)]]),0)&gt;0,1,"0")</f>
        <v>0</v>
      </c>
      <c r="BG85" s="29" t="str">
        <f>IF(IFERROR(FIND(BG$1,Proyectos[[#This Row],[Región (es)]]),0)&gt;0,1,"0")</f>
        <v>0</v>
      </c>
      <c r="BH85" s="29" t="str">
        <f>IF(IFERROR(FIND(BH$1,Proyectos[[#This Row],[Región (es)]]),0)&gt;0,1,"0")</f>
        <v>0</v>
      </c>
      <c r="BI85" s="29" t="str">
        <f>IF(IFERROR(FIND(BI$1,Proyectos[[#This Row],[Región (es)]]),0)&gt;0,1,"0")</f>
        <v>0</v>
      </c>
      <c r="BJ85" s="29" t="str">
        <f>IF(IFERROR(FIND(BJ$1,Proyectos[[#This Row],[Región (es)]]),0)&gt;0,1,"0")</f>
        <v>0</v>
      </c>
    </row>
    <row r="86" spans="1:63" hidden="1" x14ac:dyDescent="0.25">
      <c r="A86" s="12">
        <f>IF(Proyectos[[#This Row],[Estado]]="Aprobado",ROW(),"0")</f>
        <v>86</v>
      </c>
      <c r="B86" s="13">
        <v>3093</v>
      </c>
      <c r="C86" s="24">
        <v>94</v>
      </c>
      <c r="D86" s="15" t="s">
        <v>130</v>
      </c>
      <c r="E86" s="14">
        <v>44889</v>
      </c>
      <c r="F86" s="14">
        <v>44889</v>
      </c>
      <c r="G86" s="15"/>
      <c r="H86" s="14">
        <v>44889</v>
      </c>
      <c r="I86" s="14"/>
      <c r="J86" s="14">
        <v>44889</v>
      </c>
      <c r="K86" s="13" t="s">
        <v>1225</v>
      </c>
      <c r="L86" s="13" t="s">
        <v>1226</v>
      </c>
      <c r="M86" s="13">
        <v>3093</v>
      </c>
      <c r="N86" s="16" t="s">
        <v>974</v>
      </c>
      <c r="O86" s="16"/>
      <c r="P86" s="16" t="s">
        <v>950</v>
      </c>
      <c r="Q86" s="16"/>
      <c r="T86" s="13" t="s">
        <v>951</v>
      </c>
      <c r="U86" s="13">
        <v>18</v>
      </c>
      <c r="V86" s="13">
        <f>Proyectos[[#This Row],[Duración Inicial en Meses]]+IFERROR(VLOOKUP(Proyectos[[#This Row],[Folio Proyecto]],'[1]Solicitudes Especiales'!O:P,2,FALSE),0)</f>
        <v>18</v>
      </c>
      <c r="W86" s="12">
        <v>200</v>
      </c>
      <c r="X86" s="16" t="s">
        <v>1167</v>
      </c>
      <c r="Y86" s="16" t="s">
        <v>952</v>
      </c>
      <c r="Z86" s="25">
        <v>347620000</v>
      </c>
      <c r="AA86" s="25"/>
      <c r="AB86" s="25">
        <f>Proyectos[[#This Row],[Monto de Donación (Solicitado)]]+Proyectos[[#This Row],[Aporte Propio]]</f>
        <v>347620000</v>
      </c>
      <c r="AC86" s="25">
        <f>Proyectos[[#This Row],[Monto de Donación (Solicitado)]]+IFERROR(VLOOKUP(Proyectos[[#This Row],[Folio Proyecto]],'[1]Solicitudes Especiales'!R:S,2,FALSE),0)</f>
        <v>347620000</v>
      </c>
      <c r="AD86" s="26">
        <v>44924</v>
      </c>
      <c r="AE86" s="19"/>
      <c r="AF8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6" s="25" t="str">
        <f>IFERROR(VLOOKUP(Proyectos[[#This Row],[Folio Proyecto]],[1]!Reporte_Ley_N°21.015[[FOLIO PROYECTO]:[PERMANENCIA EN EL PUESTO DE TRABAJO LUEGO DE 9 MESES]],6,FALSE),"Sin Información")</f>
        <v>Sin Información</v>
      </c>
      <c r="AJ86" s="27" t="str">
        <f>IF(OR(Proyectos[[#This Row],[Fecha de Incio]]="Sin Información",Proyectos[[#This Row],[Fecha de Incio]]=""),"Sin Información",EDATE(Proyectos[[#This Row],[Fecha de Incio]],Proyectos[[#This Row],[Duración Aprobada]]))</f>
        <v>Sin Información</v>
      </c>
      <c r="AK86" s="27" t="str">
        <f ca="1">IF(Proyectos[[#This Row],[Fecha de Término]]="Sin Información","Sin Información",IF(Proyectos[[#This Row],[Fecha de Término]]&gt;TODAY(),"En Ejecución",IF(Proyectos[[#This Row],[Fecha de Término]]&lt;TODAY(),"Finalizado","FALSO")))</f>
        <v>Sin Información</v>
      </c>
      <c r="AL86" s="27" t="s">
        <v>976</v>
      </c>
      <c r="AQ86" s="32" t="s">
        <v>1042</v>
      </c>
      <c r="AS86" s="13" t="str" cm="1">
        <f t="array" ref="AS86">IF(Proyectos[[#This Row],[Evaluado]]="SI",_xlfn.TEXTJOIN(" 
",TRUE,_xlfn._xlws.FILTER([1]!Interacciones[Fecha],([1]!Interacciones[Folio Proyecto]=Proyectos[[#This Row],[Folio Proyecto]])*([1]!Interacciones[Tipo]=[1]Categoría!$G$2),"Sin Observaciones")),"Sin Evaluación")</f>
        <v>Sin Evaluación</v>
      </c>
      <c r="AT86" s="13" t="str" cm="1">
        <f t="array" ref="AT86">IF(Proyectos[[#This Row],[Evaluado]]="SI",_xlfn.TEXTJOIN(" 
",TRUE,_xlfn._xlws.FILTER([1]!Interacciones[Fecha],([1]!Interacciones[Folio Proyecto]=Proyectos[[#This Row],[Folio Proyecto]])*([1]!Interacciones[Tipo]=[1]Categoría!$G$3),"Sin Corrección")),"Sin Evaluación")</f>
        <v>Sin Evaluación</v>
      </c>
      <c r="AU86" s="29" t="str">
        <f>IF(IFERROR(FIND(AU$1,Proyectos[[#This Row],[Región (es)]]),0)&gt;0,1,"0")</f>
        <v>0</v>
      </c>
      <c r="AV86" s="29" t="str">
        <f>IF(IFERROR(FIND(AV$1,Proyectos[[#This Row],[Región (es)]]),0)&gt;0,1,"0")</f>
        <v>0</v>
      </c>
      <c r="AW86" s="29" t="str">
        <f>IF(IFERROR(FIND(AW$1,Proyectos[[#This Row],[Región (es)]]),0)&gt;0,1,"0")</f>
        <v>0</v>
      </c>
      <c r="AX86" s="29" t="str">
        <f>IF(IFERROR(FIND(AX$1,Proyectos[[#This Row],[Región (es)]]),0)&gt;0,1,"0")</f>
        <v>0</v>
      </c>
      <c r="AY86" s="29" t="str">
        <f>IF(IFERROR(FIND(AY$1,Proyectos[[#This Row],[Región (es)]]),0)&gt;0,1,"0")</f>
        <v>0</v>
      </c>
      <c r="AZ86" s="29" t="str">
        <f>IF(IFERROR(FIND(AZ$1,Proyectos[[#This Row],[Región (es)]]),0)&gt;0,1,"0")</f>
        <v>0</v>
      </c>
      <c r="BA86" s="29" t="str">
        <f>IF(IFERROR(FIND(BA$1,Proyectos[[#This Row],[Región (es)]]),0)&gt;0,1,"0")</f>
        <v>0</v>
      </c>
      <c r="BB86" s="29" t="str">
        <f>IF(IFERROR(FIND(BB$1,Proyectos[[#This Row],[Región (es)]]),0)&gt;0,1,"0")</f>
        <v>0</v>
      </c>
      <c r="BC86" s="29" t="str">
        <f>IF(IFERROR(FIND(BC$1,Proyectos[[#This Row],[Región (es)]]),0)&gt;0,1,"0")</f>
        <v>0</v>
      </c>
      <c r="BD86" s="29" t="str">
        <f>IF(IFERROR(FIND(BD$1,Proyectos[[#This Row],[Región (es)]]),0)&gt;0,1,"0")</f>
        <v>0</v>
      </c>
      <c r="BE86" s="29" t="str">
        <f>IF(IFERROR(FIND(BE$1,Proyectos[[#This Row],[Región (es)]]),0)&gt;0,1,"0")</f>
        <v>0</v>
      </c>
      <c r="BF86" s="29" t="str">
        <f>IF(IFERROR(FIND(BF$1,Proyectos[[#This Row],[Región (es)]]),0)&gt;0,1,"0")</f>
        <v>0</v>
      </c>
      <c r="BG86" s="29" t="str">
        <f>IF(IFERROR(FIND(BG$1,Proyectos[[#This Row],[Región (es)]]),0)&gt;0,1,"0")</f>
        <v>0</v>
      </c>
      <c r="BH86" s="29" t="str">
        <f>IF(IFERROR(FIND(BH$1,Proyectos[[#This Row],[Región (es)]]),0)&gt;0,1,"0")</f>
        <v>0</v>
      </c>
      <c r="BI86" s="29" t="str">
        <f>IF(IFERROR(FIND(BI$1,Proyectos[[#This Row],[Región (es)]]),0)&gt;0,1,"0")</f>
        <v>0</v>
      </c>
      <c r="BJ86" s="29" t="str">
        <f>IF(IFERROR(FIND(BJ$1,Proyectos[[#This Row],[Región (es)]]),0)&gt;0,1,"0")</f>
        <v>0</v>
      </c>
      <c r="BK86" s="13" t="s">
        <v>980</v>
      </c>
    </row>
    <row r="87" spans="1:63" hidden="1" x14ac:dyDescent="0.25">
      <c r="A87" s="12">
        <f>IF(Proyectos[[#This Row],[Estado]]="Aprobado",ROW(),"0")</f>
        <v>87</v>
      </c>
      <c r="B87" s="13">
        <v>3107</v>
      </c>
      <c r="C87" s="24">
        <v>500</v>
      </c>
      <c r="D87" s="15" t="s">
        <v>1227</v>
      </c>
      <c r="E87" s="14">
        <v>44889</v>
      </c>
      <c r="F87" s="14">
        <v>44889</v>
      </c>
      <c r="G87" s="15"/>
      <c r="H87" s="14">
        <v>44889</v>
      </c>
      <c r="I87" s="14"/>
      <c r="J87" s="14">
        <v>44889</v>
      </c>
      <c r="K87" s="13" t="s">
        <v>1228</v>
      </c>
      <c r="L87" s="13" t="s">
        <v>1229</v>
      </c>
      <c r="M87" s="13">
        <v>3107</v>
      </c>
      <c r="N87" s="16" t="s">
        <v>974</v>
      </c>
      <c r="O87" s="16"/>
      <c r="P87" s="16" t="s">
        <v>950</v>
      </c>
      <c r="Q87" s="16"/>
      <c r="T87" s="13" t="s">
        <v>951</v>
      </c>
      <c r="U87" s="13">
        <v>36</v>
      </c>
      <c r="V87" s="13">
        <f>Proyectos[[#This Row],[Duración Inicial en Meses]]+IFERROR(VLOOKUP(Proyectos[[#This Row],[Folio Proyecto]],'[1]Solicitudes Especiales'!O:P,2,FALSE),0)</f>
        <v>36</v>
      </c>
      <c r="W87" s="12">
        <v>75</v>
      </c>
      <c r="X87" s="13" t="s">
        <v>1082</v>
      </c>
      <c r="Y87" s="16" t="s">
        <v>953</v>
      </c>
      <c r="Z87" s="25">
        <v>403645120</v>
      </c>
      <c r="AA87" s="25"/>
      <c r="AB87" s="25">
        <f>Proyectos[[#This Row],[Monto de Donación (Solicitado)]]+Proyectos[[#This Row],[Aporte Propio]]</f>
        <v>403645120</v>
      </c>
      <c r="AC87" s="25">
        <f>Proyectos[[#This Row],[Monto de Donación (Solicitado)]]+IFERROR(VLOOKUP(Proyectos[[#This Row],[Folio Proyecto]],'[1]Solicitudes Especiales'!R:S,2,FALSE),0)</f>
        <v>403645120</v>
      </c>
      <c r="AD87" s="26">
        <v>44957</v>
      </c>
      <c r="AE87" s="19"/>
      <c r="AF8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7" s="25" t="str">
        <f>IFERROR(VLOOKUP(Proyectos[[#This Row],[Folio Proyecto]],[1]!Reporte_Ley_N°21.015[[FOLIO PROYECTO]:[PERMANENCIA EN EL PUESTO DE TRABAJO LUEGO DE 9 MESES]],6,FALSE),"Sin Información")</f>
        <v>Sin Información</v>
      </c>
      <c r="AJ87" s="27" t="str">
        <f>IF(OR(Proyectos[[#This Row],[Fecha de Incio]]="Sin Información",Proyectos[[#This Row],[Fecha de Incio]]=""),"Sin Información",EDATE(Proyectos[[#This Row],[Fecha de Incio]],Proyectos[[#This Row],[Duración Aprobada]]))</f>
        <v>Sin Información</v>
      </c>
      <c r="AK87" s="27" t="str">
        <f ca="1">IF(Proyectos[[#This Row],[Fecha de Término]]="Sin Información","Sin Información",IF(Proyectos[[#This Row],[Fecha de Término]]&gt;TODAY(),"En Ejecución",IF(Proyectos[[#This Row],[Fecha de Término]]&lt;TODAY(),"Finalizado","FALSO")))</f>
        <v>Sin Información</v>
      </c>
      <c r="AL87" s="27" t="s">
        <v>988</v>
      </c>
      <c r="AS87" s="13" t="str" cm="1">
        <f t="array" ref="AS87">IF(Proyectos[[#This Row],[Evaluado]]="SI",_xlfn.TEXTJOIN(" 
",TRUE,_xlfn._xlws.FILTER([1]!Interacciones[Fecha],([1]!Interacciones[Folio Proyecto]=Proyectos[[#This Row],[Folio Proyecto]])*([1]!Interacciones[Tipo]=[1]Categoría!$G$2),"Sin Observaciones")),"Sin Evaluación")</f>
        <v>Sin Evaluación</v>
      </c>
      <c r="AT87" s="13" t="str" cm="1">
        <f t="array" ref="AT87">IF(Proyectos[[#This Row],[Evaluado]]="SI",_xlfn.TEXTJOIN(" 
",TRUE,_xlfn._xlws.FILTER([1]!Interacciones[Fecha],([1]!Interacciones[Folio Proyecto]=Proyectos[[#This Row],[Folio Proyecto]])*([1]!Interacciones[Tipo]=[1]Categoría!$G$3),"Sin Corrección")),"Sin Evaluación")</f>
        <v>Sin Evaluación</v>
      </c>
      <c r="AU87" s="29" t="str">
        <f>IF(IFERROR(FIND(AU$1,Proyectos[[#This Row],[Región (es)]]),0)&gt;0,1,"0")</f>
        <v>0</v>
      </c>
      <c r="AV87" s="29" t="str">
        <f>IF(IFERROR(FIND(AV$1,Proyectos[[#This Row],[Región (es)]]),0)&gt;0,1,"0")</f>
        <v>0</v>
      </c>
      <c r="AW87" s="29" t="str">
        <f>IF(IFERROR(FIND(AW$1,Proyectos[[#This Row],[Región (es)]]),0)&gt;0,1,"0")</f>
        <v>0</v>
      </c>
      <c r="AX87" s="29" t="str">
        <f>IF(IFERROR(FIND(AX$1,Proyectos[[#This Row],[Región (es)]]),0)&gt;0,1,"0")</f>
        <v>0</v>
      </c>
      <c r="AY87" s="29" t="str">
        <f>IF(IFERROR(FIND(AY$1,Proyectos[[#This Row],[Región (es)]]),0)&gt;0,1,"0")</f>
        <v>0</v>
      </c>
      <c r="AZ87" s="29" t="str">
        <f>IF(IFERROR(FIND(AZ$1,Proyectos[[#This Row],[Región (es)]]),0)&gt;0,1,"0")</f>
        <v>0</v>
      </c>
      <c r="BA87" s="29">
        <f>IF(IFERROR(FIND(BA$1,Proyectos[[#This Row],[Región (es)]]),0)&gt;0,1,"0")</f>
        <v>1</v>
      </c>
      <c r="BB87" s="29" t="str">
        <f>IF(IFERROR(FIND(BB$1,Proyectos[[#This Row],[Región (es)]]),0)&gt;0,1,"0")</f>
        <v>0</v>
      </c>
      <c r="BC87" s="29" t="str">
        <f>IF(IFERROR(FIND(BC$1,Proyectos[[#This Row],[Región (es)]]),0)&gt;0,1,"0")</f>
        <v>0</v>
      </c>
      <c r="BD87" s="29" t="str">
        <f>IF(IFERROR(FIND(BD$1,Proyectos[[#This Row],[Región (es)]]),0)&gt;0,1,"0")</f>
        <v>0</v>
      </c>
      <c r="BE87" s="29" t="str">
        <f>IF(IFERROR(FIND(BE$1,Proyectos[[#This Row],[Región (es)]]),0)&gt;0,1,"0")</f>
        <v>0</v>
      </c>
      <c r="BF87" s="29" t="str">
        <f>IF(IFERROR(FIND(BF$1,Proyectos[[#This Row],[Región (es)]]),0)&gt;0,1,"0")</f>
        <v>0</v>
      </c>
      <c r="BG87" s="29" t="str">
        <f>IF(IFERROR(FIND(BG$1,Proyectos[[#This Row],[Región (es)]]),0)&gt;0,1,"0")</f>
        <v>0</v>
      </c>
      <c r="BH87" s="29" t="str">
        <f>IF(IFERROR(FIND(BH$1,Proyectos[[#This Row],[Región (es)]]),0)&gt;0,1,"0")</f>
        <v>0</v>
      </c>
      <c r="BI87" s="29" t="str">
        <f>IF(IFERROR(FIND(BI$1,Proyectos[[#This Row],[Región (es)]]),0)&gt;0,1,"0")</f>
        <v>0</v>
      </c>
      <c r="BJ87" s="29" t="str">
        <f>IF(IFERROR(FIND(BJ$1,Proyectos[[#This Row],[Región (es)]]),0)&gt;0,1,"0")</f>
        <v>0</v>
      </c>
    </row>
    <row r="88" spans="1:63" hidden="1" x14ac:dyDescent="0.25">
      <c r="A88" s="12">
        <f>IF(Proyectos[[#This Row],[Estado]]="Aprobado",ROW(),"0")</f>
        <v>88</v>
      </c>
      <c r="B88" s="13">
        <v>3150</v>
      </c>
      <c r="C88" s="24">
        <v>134</v>
      </c>
      <c r="D88" s="15" t="s">
        <v>160</v>
      </c>
      <c r="E88" s="14">
        <v>44916</v>
      </c>
      <c r="F88" s="14">
        <v>44916</v>
      </c>
      <c r="G88" s="15"/>
      <c r="H88" s="14">
        <v>44916</v>
      </c>
      <c r="I88" s="14"/>
      <c r="J88" s="14">
        <v>44916</v>
      </c>
      <c r="K88" s="13" t="s">
        <v>1233</v>
      </c>
      <c r="L88" s="13" t="s">
        <v>1234</v>
      </c>
      <c r="M88" s="13">
        <v>3150</v>
      </c>
      <c r="N88" s="16" t="s">
        <v>974</v>
      </c>
      <c r="O88" s="16"/>
      <c r="P88" s="16" t="s">
        <v>950</v>
      </c>
      <c r="Q88" s="16"/>
      <c r="T88" s="13" t="s">
        <v>951</v>
      </c>
      <c r="U88" s="13">
        <v>22</v>
      </c>
      <c r="V88" s="13">
        <f>Proyectos[[#This Row],[Duración Inicial en Meses]]+IFERROR(VLOOKUP(Proyectos[[#This Row],[Folio Proyecto]],'[1]Solicitudes Especiales'!O:P,2,FALSE),0)</f>
        <v>22</v>
      </c>
      <c r="W88" s="12">
        <v>60</v>
      </c>
      <c r="X88" s="13" t="s">
        <v>1235</v>
      </c>
      <c r="Y88" s="16" t="s">
        <v>1236</v>
      </c>
      <c r="Z88" s="25">
        <v>270785860</v>
      </c>
      <c r="AA88" s="25"/>
      <c r="AB88" s="25">
        <f>Proyectos[[#This Row],[Monto de Donación (Solicitado)]]+Proyectos[[#This Row],[Aporte Propio]]</f>
        <v>270785860</v>
      </c>
      <c r="AC88" s="25">
        <f>Proyectos[[#This Row],[Monto de Donación (Solicitado)]]+IFERROR(VLOOKUP(Proyectos[[#This Row],[Folio Proyecto]],'[1]Solicitudes Especiales'!R:S,2,FALSE),0)</f>
        <v>270785860</v>
      </c>
      <c r="AD88" s="26">
        <v>45079</v>
      </c>
      <c r="AE88" s="19"/>
      <c r="AF8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8" s="25" t="str">
        <f>IFERROR(VLOOKUP(Proyectos[[#This Row],[Folio Proyecto]],[1]!Reporte_Ley_N°21.015[[FOLIO PROYECTO]:[PERMANENCIA EN EL PUESTO DE TRABAJO LUEGO DE 9 MESES]],6,FALSE),"Sin Información")</f>
        <v>Sin Información</v>
      </c>
      <c r="AJ88" s="27" t="str">
        <f>IF(OR(Proyectos[[#This Row],[Fecha de Incio]]="Sin Información",Proyectos[[#This Row],[Fecha de Incio]]=""),"Sin Información",EDATE(Proyectos[[#This Row],[Fecha de Incio]],Proyectos[[#This Row],[Duración Aprobada]]))</f>
        <v>Sin Información</v>
      </c>
      <c r="AK88" s="27" t="str">
        <f ca="1">IF(Proyectos[[#This Row],[Fecha de Término]]="Sin Información","Sin Información",IF(Proyectos[[#This Row],[Fecha de Término]]&gt;TODAY(),"En Ejecución",IF(Proyectos[[#This Row],[Fecha de Término]]&lt;TODAY(),"Finalizado","FALSO")))</f>
        <v>Sin Información</v>
      </c>
      <c r="AL88" s="27" t="s">
        <v>976</v>
      </c>
      <c r="AS88" s="13" t="str" cm="1">
        <f t="array" ref="AS88">IF(Proyectos[[#This Row],[Evaluado]]="SI",_xlfn.TEXTJOIN(" 
",TRUE,_xlfn._xlws.FILTER([1]!Interacciones[Fecha],([1]!Interacciones[Folio Proyecto]=Proyectos[[#This Row],[Folio Proyecto]])*([1]!Interacciones[Tipo]=[1]Categoría!$G$2),"Sin Observaciones")),"Sin Evaluación")</f>
        <v>Sin Evaluación</v>
      </c>
      <c r="AT88" s="13" t="str" cm="1">
        <f t="array" ref="AT88">IF(Proyectos[[#This Row],[Evaluado]]="SI",_xlfn.TEXTJOIN(" 
",TRUE,_xlfn._xlws.FILTER([1]!Interacciones[Fecha],([1]!Interacciones[Folio Proyecto]=Proyectos[[#This Row],[Folio Proyecto]])*([1]!Interacciones[Tipo]=[1]Categoría!$G$3),"Sin Corrección")),"Sin Evaluación")</f>
        <v>Sin Evaluación</v>
      </c>
      <c r="AU88" s="29" t="str">
        <f>IF(IFERROR(FIND(AU$1,Proyectos[[#This Row],[Región (es)]]),0)&gt;0,1,"0")</f>
        <v>0</v>
      </c>
      <c r="AV88" s="29" t="str">
        <f>IF(IFERROR(FIND(AV$1,Proyectos[[#This Row],[Región (es)]]),0)&gt;0,1,"0")</f>
        <v>0</v>
      </c>
      <c r="AW88" s="29" t="str">
        <f>IF(IFERROR(FIND(AW$1,Proyectos[[#This Row],[Región (es)]]),0)&gt;0,1,"0")</f>
        <v>0</v>
      </c>
      <c r="AX88" s="29" t="str">
        <f>IF(IFERROR(FIND(AX$1,Proyectos[[#This Row],[Región (es)]]),0)&gt;0,1,"0")</f>
        <v>0</v>
      </c>
      <c r="AY88" s="29">
        <f>IF(IFERROR(FIND(AY$1,Proyectos[[#This Row],[Región (es)]]),0)&gt;0,1,"0")</f>
        <v>1</v>
      </c>
      <c r="AZ88" s="29" t="str">
        <f>IF(IFERROR(FIND(AZ$1,Proyectos[[#This Row],[Región (es)]]),0)&gt;0,1,"0")</f>
        <v>0</v>
      </c>
      <c r="BA88" s="29">
        <f>IF(IFERROR(FIND(BA$1,Proyectos[[#This Row],[Región (es)]]),0)&gt;0,1,"0")</f>
        <v>1</v>
      </c>
      <c r="BB88" s="29" t="str">
        <f>IF(IFERROR(FIND(BB$1,Proyectos[[#This Row],[Región (es)]]),0)&gt;0,1,"0")</f>
        <v>0</v>
      </c>
      <c r="BC88" s="29" t="str">
        <f>IF(IFERROR(FIND(BC$1,Proyectos[[#This Row],[Región (es)]]),0)&gt;0,1,"0")</f>
        <v>0</v>
      </c>
      <c r="BD88" s="29" t="str">
        <f>IF(IFERROR(FIND(BD$1,Proyectos[[#This Row],[Región (es)]]),0)&gt;0,1,"0")</f>
        <v>0</v>
      </c>
      <c r="BE88" s="29" t="str">
        <f>IF(IFERROR(FIND(BE$1,Proyectos[[#This Row],[Región (es)]]),0)&gt;0,1,"0")</f>
        <v>0</v>
      </c>
      <c r="BF88" s="29" t="str">
        <f>IF(IFERROR(FIND(BF$1,Proyectos[[#This Row],[Región (es)]]),0)&gt;0,1,"0")</f>
        <v>0</v>
      </c>
      <c r="BG88" s="29" t="str">
        <f>IF(IFERROR(FIND(BG$1,Proyectos[[#This Row],[Región (es)]]),0)&gt;0,1,"0")</f>
        <v>0</v>
      </c>
      <c r="BH88" s="29" t="str">
        <f>IF(IFERROR(FIND(BH$1,Proyectos[[#This Row],[Región (es)]]),0)&gt;0,1,"0")</f>
        <v>0</v>
      </c>
      <c r="BI88" s="29" t="str">
        <f>IF(IFERROR(FIND(BI$1,Proyectos[[#This Row],[Región (es)]]),0)&gt;0,1,"0")</f>
        <v>0</v>
      </c>
      <c r="BJ88" s="29" t="str">
        <f>IF(IFERROR(FIND(BJ$1,Proyectos[[#This Row],[Región (es)]]),0)&gt;0,1,"0")</f>
        <v>0</v>
      </c>
    </row>
    <row r="89" spans="1:63" hidden="1" x14ac:dyDescent="0.25">
      <c r="A89" s="12">
        <f>IF(Proyectos[[#This Row],[Estado]]="Aprobado",ROW(),"0")</f>
        <v>89</v>
      </c>
      <c r="B89" s="13">
        <v>3523</v>
      </c>
      <c r="C89" s="24">
        <v>503</v>
      </c>
      <c r="D89" s="15" t="s">
        <v>508</v>
      </c>
      <c r="E89" s="14">
        <v>45105</v>
      </c>
      <c r="F89" s="14">
        <v>45105</v>
      </c>
      <c r="G89" s="15"/>
      <c r="H89" s="14">
        <v>45105</v>
      </c>
      <c r="I89" s="14"/>
      <c r="J89" s="14">
        <v>45105</v>
      </c>
      <c r="K89" s="13" t="s">
        <v>1240</v>
      </c>
      <c r="L89" s="13" t="s">
        <v>1241</v>
      </c>
      <c r="M89" s="13">
        <v>3523</v>
      </c>
      <c r="N89" s="16" t="s">
        <v>974</v>
      </c>
      <c r="O89" s="16"/>
      <c r="P89" s="16" t="s">
        <v>950</v>
      </c>
      <c r="Q89" s="16"/>
      <c r="R89" s="13">
        <v>9</v>
      </c>
      <c r="T89" s="13" t="s">
        <v>951</v>
      </c>
      <c r="U89" s="13">
        <v>36</v>
      </c>
      <c r="V89" s="13">
        <f>Proyectos[[#This Row],[Duración Inicial en Meses]]+IFERROR(VLOOKUP(Proyectos[[#This Row],[Folio Proyecto]],'[1]Solicitudes Especiales'!O:P,2,FALSE),0)</f>
        <v>36</v>
      </c>
      <c r="W89" s="12">
        <v>30</v>
      </c>
      <c r="X89" s="16" t="s">
        <v>1082</v>
      </c>
      <c r="Y89" s="16" t="s">
        <v>955</v>
      </c>
      <c r="Z89" s="25">
        <v>379754525</v>
      </c>
      <c r="AA89" s="25">
        <v>17000000</v>
      </c>
      <c r="AB89" s="25">
        <f>Proyectos[[#This Row],[Monto de Donación (Solicitado)]]+Proyectos[[#This Row],[Aporte Propio]]</f>
        <v>396754525</v>
      </c>
      <c r="AC89" s="25">
        <f>Proyectos[[#This Row],[Monto de Donación (Solicitado)]]+IFERROR(VLOOKUP(Proyectos[[#This Row],[Folio Proyecto]],'[1]Solicitudes Especiales'!R:S,2,FALSE),0)</f>
        <v>379754525</v>
      </c>
      <c r="AD89" s="26">
        <v>45261</v>
      </c>
      <c r="AE89" s="19"/>
      <c r="AF8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8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89" s="25" t="str">
        <f>IFERROR(VLOOKUP(Proyectos[[#This Row],[Folio Proyecto]],[1]!Reporte_Ley_N°21.015[[FOLIO PROYECTO]:[PERMANENCIA EN EL PUESTO DE TRABAJO LUEGO DE 9 MESES]],6,FALSE),"Sin Información")</f>
        <v>Sin Información</v>
      </c>
      <c r="AJ89" s="27" t="str">
        <f>IF(OR(Proyectos[[#This Row],[Fecha de Incio]]="Sin Información",Proyectos[[#This Row],[Fecha de Incio]]=""),"Sin Información",EDATE(Proyectos[[#This Row],[Fecha de Incio]],Proyectos[[#This Row],[Duración Aprobada]]))</f>
        <v>Sin Información</v>
      </c>
      <c r="AK89" s="27" t="str">
        <f ca="1">IF(Proyectos[[#This Row],[Fecha de Término]]="Sin Información","Sin Información",IF(Proyectos[[#This Row],[Fecha de Término]]&gt;TODAY(),"En Ejecución",IF(Proyectos[[#This Row],[Fecha de Término]]&lt;TODAY(),"Finalizado","FALSO")))</f>
        <v>Sin Información</v>
      </c>
      <c r="AL89" s="27" t="s">
        <v>988</v>
      </c>
      <c r="AS89" s="13" t="str" cm="1">
        <f t="array" ref="AS89">IF(Proyectos[[#This Row],[Evaluado]]="SI",_xlfn.TEXTJOIN(" 
",TRUE,_xlfn._xlws.FILTER([1]!Interacciones[Fecha],([1]!Interacciones[Folio Proyecto]=Proyectos[[#This Row],[Folio Proyecto]])*([1]!Interacciones[Tipo]=[1]Categoría!$G$2),"Sin Observaciones")),"Sin Evaluación")</f>
        <v>Sin Evaluación</v>
      </c>
      <c r="AT89" s="13" t="str" cm="1">
        <f t="array" ref="AT89">IF(Proyectos[[#This Row],[Evaluado]]="SI",_xlfn.TEXTJOIN(" 
",TRUE,_xlfn._xlws.FILTER([1]!Interacciones[Fecha],([1]!Interacciones[Folio Proyecto]=Proyectos[[#This Row],[Folio Proyecto]])*([1]!Interacciones[Tipo]=[1]Categoría!$G$3),"Sin Corrección")),"Sin Evaluación")</f>
        <v>Sin Evaluación</v>
      </c>
      <c r="AU89" s="29" t="str">
        <f>IF(IFERROR(FIND(AU$1,Proyectos[[#This Row],[Región (es)]]),0)&gt;0,1,"0")</f>
        <v>0</v>
      </c>
      <c r="AV89" s="29" t="str">
        <f>IF(IFERROR(FIND(AV$1,Proyectos[[#This Row],[Región (es)]]),0)&gt;0,1,"0")</f>
        <v>0</v>
      </c>
      <c r="AW89" s="29" t="str">
        <f>IF(IFERROR(FIND(AW$1,Proyectos[[#This Row],[Región (es)]]),0)&gt;0,1,"0")</f>
        <v>0</v>
      </c>
      <c r="AX89" s="29" t="str">
        <f>IF(IFERROR(FIND(AX$1,Proyectos[[#This Row],[Región (es)]]),0)&gt;0,1,"0")</f>
        <v>0</v>
      </c>
      <c r="AY89" s="29" t="str">
        <f>IF(IFERROR(FIND(AY$1,Proyectos[[#This Row],[Región (es)]]),0)&gt;0,1,"0")</f>
        <v>0</v>
      </c>
      <c r="AZ89" s="29" t="str">
        <f>IF(IFERROR(FIND(AZ$1,Proyectos[[#This Row],[Región (es)]]),0)&gt;0,1,"0")</f>
        <v>0</v>
      </c>
      <c r="BA89" s="29">
        <f>IF(IFERROR(FIND(BA$1,Proyectos[[#This Row],[Región (es)]]),0)&gt;0,1,"0")</f>
        <v>1</v>
      </c>
      <c r="BB89" s="29" t="str">
        <f>IF(IFERROR(FIND(BB$1,Proyectos[[#This Row],[Región (es)]]),0)&gt;0,1,"0")</f>
        <v>0</v>
      </c>
      <c r="BC89" s="29" t="str">
        <f>IF(IFERROR(FIND(BC$1,Proyectos[[#This Row],[Región (es)]]),0)&gt;0,1,"0")</f>
        <v>0</v>
      </c>
      <c r="BD89" s="29" t="str">
        <f>IF(IFERROR(FIND(BD$1,Proyectos[[#This Row],[Región (es)]]),0)&gt;0,1,"0")</f>
        <v>0</v>
      </c>
      <c r="BE89" s="29" t="str">
        <f>IF(IFERROR(FIND(BE$1,Proyectos[[#This Row],[Región (es)]]),0)&gt;0,1,"0")</f>
        <v>0</v>
      </c>
      <c r="BF89" s="29" t="str">
        <f>IF(IFERROR(FIND(BF$1,Proyectos[[#This Row],[Región (es)]]),0)&gt;0,1,"0")</f>
        <v>0</v>
      </c>
      <c r="BG89" s="29" t="str">
        <f>IF(IFERROR(FIND(BG$1,Proyectos[[#This Row],[Región (es)]]),0)&gt;0,1,"0")</f>
        <v>0</v>
      </c>
      <c r="BH89" s="29" t="str">
        <f>IF(IFERROR(FIND(BH$1,Proyectos[[#This Row],[Región (es)]]),0)&gt;0,1,"0")</f>
        <v>0</v>
      </c>
      <c r="BI89" s="29" t="str">
        <f>IF(IFERROR(FIND(BI$1,Proyectos[[#This Row],[Región (es)]]),0)&gt;0,1,"0")</f>
        <v>0</v>
      </c>
      <c r="BJ89" s="29" t="str">
        <f>IF(IFERROR(FIND(BJ$1,Proyectos[[#This Row],[Región (es)]]),0)&gt;0,1,"0")</f>
        <v>0</v>
      </c>
    </row>
    <row r="90" spans="1:63" hidden="1" x14ac:dyDescent="0.25">
      <c r="A90" s="12">
        <f>IF(Proyectos[[#This Row],[Estado]]="Aprobado",ROW(),"0")</f>
        <v>90</v>
      </c>
      <c r="B90" s="13">
        <v>3669</v>
      </c>
      <c r="C90" s="24">
        <v>31</v>
      </c>
      <c r="D90" s="15" t="s">
        <v>1148</v>
      </c>
      <c r="E90" s="14">
        <v>45135</v>
      </c>
      <c r="F90" s="14">
        <v>45135</v>
      </c>
      <c r="G90" s="15"/>
      <c r="H90" s="14">
        <v>45135</v>
      </c>
      <c r="I90" s="14"/>
      <c r="J90" s="14">
        <v>45135</v>
      </c>
      <c r="K90" s="13" t="s">
        <v>1242</v>
      </c>
      <c r="L90" s="13" t="s">
        <v>1243</v>
      </c>
      <c r="M90" s="13">
        <v>3669</v>
      </c>
      <c r="N90" s="16" t="s">
        <v>974</v>
      </c>
      <c r="O90" s="16"/>
      <c r="P90" s="16" t="s">
        <v>950</v>
      </c>
      <c r="Q90" s="16"/>
      <c r="R90" s="13">
        <v>5</v>
      </c>
      <c r="T90" s="13" t="s">
        <v>951</v>
      </c>
      <c r="U90" s="13">
        <v>12</v>
      </c>
      <c r="V90" s="13">
        <f>Proyectos[[#This Row],[Duración Inicial en Meses]]+IFERROR(VLOOKUP(Proyectos[[#This Row],[Folio Proyecto]],'[1]Solicitudes Especiales'!O:P,2,FALSE),0)</f>
        <v>12</v>
      </c>
      <c r="W90" s="12">
        <v>15</v>
      </c>
      <c r="X90" s="16" t="s">
        <v>1082</v>
      </c>
      <c r="Y90" s="16" t="s">
        <v>1052</v>
      </c>
      <c r="Z90" s="25">
        <v>60000000</v>
      </c>
      <c r="AA90" s="25">
        <v>0</v>
      </c>
      <c r="AB90" s="25">
        <f>Proyectos[[#This Row],[Monto de Donación (Solicitado)]]+Proyectos[[#This Row],[Aporte Propio]]</f>
        <v>60000000</v>
      </c>
      <c r="AC90" s="25">
        <f>Proyectos[[#This Row],[Monto de Donación (Solicitado)]]+IFERROR(VLOOKUP(Proyectos[[#This Row],[Folio Proyecto]],'[1]Solicitudes Especiales'!R:S,2,FALSE),0)</f>
        <v>60000000</v>
      </c>
      <c r="AD90" s="26">
        <v>45287</v>
      </c>
      <c r="AE90" s="19"/>
      <c r="AF9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0" s="25" t="str">
        <f>IFERROR(VLOOKUP(Proyectos[[#This Row],[Folio Proyecto]],[1]!Reporte_Ley_N°21.015[[FOLIO PROYECTO]:[PERMANENCIA EN EL PUESTO DE TRABAJO LUEGO DE 9 MESES]],6,FALSE),"Sin Información")</f>
        <v>Sin Información</v>
      </c>
      <c r="AJ90" s="27" t="str">
        <f>IF(OR(Proyectos[[#This Row],[Fecha de Incio]]="Sin Información",Proyectos[[#This Row],[Fecha de Incio]]=""),"Sin Información",EDATE(Proyectos[[#This Row],[Fecha de Incio]],Proyectos[[#This Row],[Duración Aprobada]]))</f>
        <v>Sin Información</v>
      </c>
      <c r="AK90" s="27" t="str">
        <f ca="1">IF(Proyectos[[#This Row],[Fecha de Término]]="Sin Información","Sin Información",IF(Proyectos[[#This Row],[Fecha de Término]]&gt;TODAY(),"En Ejecución",IF(Proyectos[[#This Row],[Fecha de Término]]&lt;TODAY(),"Finalizado","FALSO")))</f>
        <v>Sin Información</v>
      </c>
      <c r="AL90" s="27" t="s">
        <v>988</v>
      </c>
      <c r="AS90" s="13" t="str" cm="1">
        <f t="array" ref="AS90">IF(Proyectos[[#This Row],[Evaluado]]="SI",_xlfn.TEXTJOIN(" 
",TRUE,_xlfn._xlws.FILTER([1]!Interacciones[Fecha],([1]!Interacciones[Folio Proyecto]=Proyectos[[#This Row],[Folio Proyecto]])*([1]!Interacciones[Tipo]=[1]Categoría!$G$2),"Sin Observaciones")),"Sin Evaluación")</f>
        <v>Sin Evaluación</v>
      </c>
      <c r="AT90" s="13" t="str" cm="1">
        <f t="array" ref="AT90">IF(Proyectos[[#This Row],[Evaluado]]="SI",_xlfn.TEXTJOIN(" 
",TRUE,_xlfn._xlws.FILTER([1]!Interacciones[Fecha],([1]!Interacciones[Folio Proyecto]=Proyectos[[#This Row],[Folio Proyecto]])*([1]!Interacciones[Tipo]=[1]Categoría!$G$3),"Sin Corrección")),"Sin Evaluación")</f>
        <v>Sin Evaluación</v>
      </c>
      <c r="AU90" s="29" t="str">
        <f>IF(IFERROR(FIND(AU$1,Proyectos[[#This Row],[Región (es)]]),0)&gt;0,1,"0")</f>
        <v>0</v>
      </c>
      <c r="AV90" s="29" t="str">
        <f>IF(IFERROR(FIND(AV$1,Proyectos[[#This Row],[Región (es)]]),0)&gt;0,1,"0")</f>
        <v>0</v>
      </c>
      <c r="AW90" s="29" t="str">
        <f>IF(IFERROR(FIND(AW$1,Proyectos[[#This Row],[Región (es)]]),0)&gt;0,1,"0")</f>
        <v>0</v>
      </c>
      <c r="AX90" s="29" t="str">
        <f>IF(IFERROR(FIND(AX$1,Proyectos[[#This Row],[Región (es)]]),0)&gt;0,1,"0")</f>
        <v>0</v>
      </c>
      <c r="AY90" s="29" t="str">
        <f>IF(IFERROR(FIND(AY$1,Proyectos[[#This Row],[Región (es)]]),0)&gt;0,1,"0")</f>
        <v>0</v>
      </c>
      <c r="AZ90" s="29" t="str">
        <f>IF(IFERROR(FIND(AZ$1,Proyectos[[#This Row],[Región (es)]]),0)&gt;0,1,"0")</f>
        <v>0</v>
      </c>
      <c r="BA90" s="29">
        <f>IF(IFERROR(FIND(BA$1,Proyectos[[#This Row],[Región (es)]]),0)&gt;0,1,"0")</f>
        <v>1</v>
      </c>
      <c r="BB90" s="29" t="str">
        <f>IF(IFERROR(FIND(BB$1,Proyectos[[#This Row],[Región (es)]]),0)&gt;0,1,"0")</f>
        <v>0</v>
      </c>
      <c r="BC90" s="29" t="str">
        <f>IF(IFERROR(FIND(BC$1,Proyectos[[#This Row],[Región (es)]]),0)&gt;0,1,"0")</f>
        <v>0</v>
      </c>
      <c r="BD90" s="29" t="str">
        <f>IF(IFERROR(FIND(BD$1,Proyectos[[#This Row],[Región (es)]]),0)&gt;0,1,"0")</f>
        <v>0</v>
      </c>
      <c r="BE90" s="29" t="str">
        <f>IF(IFERROR(FIND(BE$1,Proyectos[[#This Row],[Región (es)]]),0)&gt;0,1,"0")</f>
        <v>0</v>
      </c>
      <c r="BF90" s="29" t="str">
        <f>IF(IFERROR(FIND(BF$1,Proyectos[[#This Row],[Región (es)]]),0)&gt;0,1,"0")</f>
        <v>0</v>
      </c>
      <c r="BG90" s="29" t="str">
        <f>IF(IFERROR(FIND(BG$1,Proyectos[[#This Row],[Región (es)]]),0)&gt;0,1,"0")</f>
        <v>0</v>
      </c>
      <c r="BH90" s="29" t="str">
        <f>IF(IFERROR(FIND(BH$1,Proyectos[[#This Row],[Región (es)]]),0)&gt;0,1,"0")</f>
        <v>0</v>
      </c>
      <c r="BI90" s="29" t="str">
        <f>IF(IFERROR(FIND(BI$1,Proyectos[[#This Row],[Región (es)]]),0)&gt;0,1,"0")</f>
        <v>0</v>
      </c>
      <c r="BJ90" s="29" t="str">
        <f>IF(IFERROR(FIND(BJ$1,Proyectos[[#This Row],[Región (es)]]),0)&gt;0,1,"0")</f>
        <v>0</v>
      </c>
    </row>
    <row r="91" spans="1:63" hidden="1" x14ac:dyDescent="0.25">
      <c r="A91" s="12">
        <f>IF(Proyectos[[#This Row],[Estado]]="Aprobado",ROW(),"0")</f>
        <v>91</v>
      </c>
      <c r="B91" s="13">
        <v>3549</v>
      </c>
      <c r="C91" s="24">
        <v>737</v>
      </c>
      <c r="D91" s="15" t="s">
        <v>1244</v>
      </c>
      <c r="E91" s="14">
        <v>45135</v>
      </c>
      <c r="F91" s="14">
        <v>45135</v>
      </c>
      <c r="G91" s="15"/>
      <c r="H91" s="14">
        <v>45135</v>
      </c>
      <c r="I91" s="14"/>
      <c r="J91" s="14">
        <v>45135</v>
      </c>
      <c r="K91" s="13" t="s">
        <v>1245</v>
      </c>
      <c r="L91" s="13" t="s">
        <v>1246</v>
      </c>
      <c r="M91" s="13">
        <v>3549</v>
      </c>
      <c r="N91" s="16" t="s">
        <v>974</v>
      </c>
      <c r="O91" s="16"/>
      <c r="P91" s="16" t="s">
        <v>950</v>
      </c>
      <c r="Q91" s="16"/>
      <c r="R91" s="13">
        <v>17</v>
      </c>
      <c r="T91" s="13" t="s">
        <v>951</v>
      </c>
      <c r="U91" s="13">
        <v>24</v>
      </c>
      <c r="V91" s="13">
        <f>Proyectos[[#This Row],[Duración Inicial en Meses]]+IFERROR(VLOOKUP(Proyectos[[#This Row],[Folio Proyecto]],'[1]Solicitudes Especiales'!O:P,2,FALSE),0)</f>
        <v>24</v>
      </c>
      <c r="W91" s="12">
        <v>50</v>
      </c>
      <c r="X91" s="16" t="s">
        <v>1082</v>
      </c>
      <c r="Y91" s="16" t="s">
        <v>1247</v>
      </c>
      <c r="Z91" s="25">
        <v>276480000</v>
      </c>
      <c r="AA91" s="25">
        <v>60000000</v>
      </c>
      <c r="AB91" s="25">
        <f>Proyectos[[#This Row],[Monto de Donación (Solicitado)]]+Proyectos[[#This Row],[Aporte Propio]]</f>
        <v>336480000</v>
      </c>
      <c r="AC91" s="25">
        <f>Proyectos[[#This Row],[Monto de Donación (Solicitado)]]+IFERROR(VLOOKUP(Proyectos[[#This Row],[Folio Proyecto]],'[1]Solicitudes Especiales'!R:S,2,FALSE),0)</f>
        <v>276480000</v>
      </c>
      <c r="AD91" s="26">
        <v>45289</v>
      </c>
      <c r="AE91" s="19"/>
      <c r="AF9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1" s="25" t="str">
        <f>IFERROR(VLOOKUP(Proyectos[[#This Row],[Folio Proyecto]],[1]!Reporte_Ley_N°21.015[[FOLIO PROYECTO]:[PERMANENCIA EN EL PUESTO DE TRABAJO LUEGO DE 9 MESES]],6,FALSE),"Sin Información")</f>
        <v>Sin Información</v>
      </c>
      <c r="AJ91" s="27" t="str">
        <f>IF(OR(Proyectos[[#This Row],[Fecha de Incio]]="Sin Información",Proyectos[[#This Row],[Fecha de Incio]]=""),"Sin Información",EDATE(Proyectos[[#This Row],[Fecha de Incio]],Proyectos[[#This Row],[Duración Aprobada]]))</f>
        <v>Sin Información</v>
      </c>
      <c r="AK91" s="27" t="str">
        <f ca="1">IF(Proyectos[[#This Row],[Fecha de Término]]="Sin Información","Sin Información",IF(Proyectos[[#This Row],[Fecha de Término]]&gt;TODAY(),"En Ejecución",IF(Proyectos[[#This Row],[Fecha de Término]]&lt;TODAY(),"Finalizado","FALSO")))</f>
        <v>Sin Información</v>
      </c>
      <c r="AL91" s="27" t="s">
        <v>988</v>
      </c>
      <c r="AS91" s="13" t="str" cm="1">
        <f t="array" ref="AS91">IF(Proyectos[[#This Row],[Evaluado]]="SI",_xlfn.TEXTJOIN(" 
",TRUE,_xlfn._xlws.FILTER([1]!Interacciones[Fecha],([1]!Interacciones[Folio Proyecto]=Proyectos[[#This Row],[Folio Proyecto]])*([1]!Interacciones[Tipo]=[1]Categoría!$G$2),"Sin Observaciones")),"Sin Evaluación")</f>
        <v>Sin Evaluación</v>
      </c>
      <c r="AT91" s="13" t="str" cm="1">
        <f t="array" ref="AT91">IF(Proyectos[[#This Row],[Evaluado]]="SI",_xlfn.TEXTJOIN(" 
",TRUE,_xlfn._xlws.FILTER([1]!Interacciones[Fecha],([1]!Interacciones[Folio Proyecto]=Proyectos[[#This Row],[Folio Proyecto]])*([1]!Interacciones[Tipo]=[1]Categoría!$G$3),"Sin Corrección")),"Sin Evaluación")</f>
        <v>Sin Evaluación</v>
      </c>
      <c r="AU91" s="29" t="str">
        <f>IF(IFERROR(FIND(AU$1,Proyectos[[#This Row],[Región (es)]]),0)&gt;0,1,"0")</f>
        <v>0</v>
      </c>
      <c r="AV91" s="29" t="str">
        <f>IF(IFERROR(FIND(AV$1,Proyectos[[#This Row],[Región (es)]]),0)&gt;0,1,"0")</f>
        <v>0</v>
      </c>
      <c r="AW91" s="29" t="str">
        <f>IF(IFERROR(FIND(AW$1,Proyectos[[#This Row],[Región (es)]]),0)&gt;0,1,"0")</f>
        <v>0</v>
      </c>
      <c r="AX91" s="29" t="str">
        <f>IF(IFERROR(FIND(AX$1,Proyectos[[#This Row],[Región (es)]]),0)&gt;0,1,"0")</f>
        <v>0</v>
      </c>
      <c r="AY91" s="29" t="str">
        <f>IF(IFERROR(FIND(AY$1,Proyectos[[#This Row],[Región (es)]]),0)&gt;0,1,"0")</f>
        <v>0</v>
      </c>
      <c r="AZ91" s="29" t="str">
        <f>IF(IFERROR(FIND(AZ$1,Proyectos[[#This Row],[Región (es)]]),0)&gt;0,1,"0")</f>
        <v>0</v>
      </c>
      <c r="BA91" s="29">
        <f>IF(IFERROR(FIND(BA$1,Proyectos[[#This Row],[Región (es)]]),0)&gt;0,1,"0")</f>
        <v>1</v>
      </c>
      <c r="BB91" s="29" t="str">
        <f>IF(IFERROR(FIND(BB$1,Proyectos[[#This Row],[Región (es)]]),0)&gt;0,1,"0")</f>
        <v>0</v>
      </c>
      <c r="BC91" s="29" t="str">
        <f>IF(IFERROR(FIND(BC$1,Proyectos[[#This Row],[Región (es)]]),0)&gt;0,1,"0")</f>
        <v>0</v>
      </c>
      <c r="BD91" s="29" t="str">
        <f>IF(IFERROR(FIND(BD$1,Proyectos[[#This Row],[Región (es)]]),0)&gt;0,1,"0")</f>
        <v>0</v>
      </c>
      <c r="BE91" s="29" t="str">
        <f>IF(IFERROR(FIND(BE$1,Proyectos[[#This Row],[Región (es)]]),0)&gt;0,1,"0")</f>
        <v>0</v>
      </c>
      <c r="BF91" s="29" t="str">
        <f>IF(IFERROR(FIND(BF$1,Proyectos[[#This Row],[Región (es)]]),0)&gt;0,1,"0")</f>
        <v>0</v>
      </c>
      <c r="BG91" s="29" t="str">
        <f>IF(IFERROR(FIND(BG$1,Proyectos[[#This Row],[Región (es)]]),0)&gt;0,1,"0")</f>
        <v>0</v>
      </c>
      <c r="BH91" s="29" t="str">
        <f>IF(IFERROR(FIND(BH$1,Proyectos[[#This Row],[Región (es)]]),0)&gt;0,1,"0")</f>
        <v>0</v>
      </c>
      <c r="BI91" s="29" t="str">
        <f>IF(IFERROR(FIND(BI$1,Proyectos[[#This Row],[Región (es)]]),0)&gt;0,1,"0")</f>
        <v>0</v>
      </c>
      <c r="BJ91" s="29" t="str">
        <f>IF(IFERROR(FIND(BJ$1,Proyectos[[#This Row],[Región (es)]]),0)&gt;0,1,"0")</f>
        <v>0</v>
      </c>
    </row>
    <row r="92" spans="1:63" hidden="1" x14ac:dyDescent="0.25">
      <c r="A92" s="12">
        <f>IF(Proyectos[[#This Row],[Estado]]="Aprobado",ROW(),"0")</f>
        <v>92</v>
      </c>
      <c r="B92" s="13">
        <v>3573</v>
      </c>
      <c r="C92" s="24">
        <v>412</v>
      </c>
      <c r="D92" s="15" t="s">
        <v>956</v>
      </c>
      <c r="E92" s="14">
        <v>45135</v>
      </c>
      <c r="F92" s="14">
        <v>45135</v>
      </c>
      <c r="G92" s="15"/>
      <c r="H92" s="14">
        <v>45135</v>
      </c>
      <c r="I92" s="14"/>
      <c r="J92" s="14">
        <v>45135</v>
      </c>
      <c r="K92" s="13" t="s">
        <v>1248</v>
      </c>
      <c r="L92" s="13" t="s">
        <v>1249</v>
      </c>
      <c r="M92" s="13">
        <v>3573</v>
      </c>
      <c r="N92" s="16" t="s">
        <v>974</v>
      </c>
      <c r="O92" s="16"/>
      <c r="P92" s="16" t="s">
        <v>950</v>
      </c>
      <c r="Q92" s="16"/>
      <c r="R92" s="13">
        <v>288</v>
      </c>
      <c r="T92" s="13" t="s">
        <v>951</v>
      </c>
      <c r="U92" s="13">
        <v>24</v>
      </c>
      <c r="V92" s="13">
        <f>Proyectos[[#This Row],[Duración Inicial en Meses]]+IFERROR(VLOOKUP(Proyectos[[#This Row],[Folio Proyecto]],'[1]Solicitudes Especiales'!O:P,2,FALSE),0)</f>
        <v>24</v>
      </c>
      <c r="W92" s="12">
        <v>720</v>
      </c>
      <c r="X92" s="16" t="s">
        <v>1167</v>
      </c>
      <c r="Y92" s="16" t="s">
        <v>952</v>
      </c>
      <c r="Z92" s="25">
        <v>1304562589</v>
      </c>
      <c r="AA92" s="25">
        <v>79894093</v>
      </c>
      <c r="AB92" s="25">
        <f>Proyectos[[#This Row],[Monto de Donación (Solicitado)]]+Proyectos[[#This Row],[Aporte Propio]]</f>
        <v>1384456682</v>
      </c>
      <c r="AC92" s="25">
        <f>Proyectos[[#This Row],[Monto de Donación (Solicitado)]]+IFERROR(VLOOKUP(Proyectos[[#This Row],[Folio Proyecto]],'[1]Solicitudes Especiales'!R:S,2,FALSE),0)</f>
        <v>1435018848</v>
      </c>
      <c r="AD92" s="26" t="s">
        <v>969</v>
      </c>
      <c r="AE92" s="19"/>
      <c r="AF9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2" s="25" t="str">
        <f>IFERROR(VLOOKUP(Proyectos[[#This Row],[Folio Proyecto]],[1]!Reporte_Ley_N°21.015[[FOLIO PROYECTO]:[PERMANENCIA EN EL PUESTO DE TRABAJO LUEGO DE 9 MESES]],6,FALSE),"Sin Información")</f>
        <v>Sin Información</v>
      </c>
      <c r="AJ92" s="27" t="str">
        <f>IF(OR(Proyectos[[#This Row],[Fecha de Incio]]="Sin Información",Proyectos[[#This Row],[Fecha de Incio]]=""),"Sin Información",EDATE(Proyectos[[#This Row],[Fecha de Incio]],Proyectos[[#This Row],[Duración Aprobada]]))</f>
        <v>Sin Información</v>
      </c>
      <c r="AK92" s="27" t="str">
        <f ca="1">IF(Proyectos[[#This Row],[Fecha de Término]]="Sin Información","Sin Información",IF(Proyectos[[#This Row],[Fecha de Término]]&gt;TODAY(),"En Ejecución",IF(Proyectos[[#This Row],[Fecha de Término]]&lt;TODAY(),"Finalizado","FALSO")))</f>
        <v>Sin Información</v>
      </c>
      <c r="AL92" s="27" t="s">
        <v>988</v>
      </c>
      <c r="AS92" s="13" t="str" cm="1">
        <f t="array" ref="AS92">IF(Proyectos[[#This Row],[Evaluado]]="SI",_xlfn.TEXTJOIN(" 
",TRUE,_xlfn._xlws.FILTER([1]!Interacciones[Fecha],([1]!Interacciones[Folio Proyecto]=Proyectos[[#This Row],[Folio Proyecto]])*([1]!Interacciones[Tipo]=[1]Categoría!$G$2),"Sin Observaciones")),"Sin Evaluación")</f>
        <v>Sin Evaluación</v>
      </c>
      <c r="AT92" s="13" t="str" cm="1">
        <f t="array" ref="AT92">IF(Proyectos[[#This Row],[Evaluado]]="SI",_xlfn.TEXTJOIN(" 
",TRUE,_xlfn._xlws.FILTER([1]!Interacciones[Fecha],([1]!Interacciones[Folio Proyecto]=Proyectos[[#This Row],[Folio Proyecto]])*([1]!Interacciones[Tipo]=[1]Categoría!$G$3),"Sin Corrección")),"Sin Evaluación")</f>
        <v>Sin Evaluación</v>
      </c>
      <c r="AU92" s="29" t="str">
        <f>IF(IFERROR(FIND(AU$1,Proyectos[[#This Row],[Región (es)]]),0)&gt;0,1,"0")</f>
        <v>0</v>
      </c>
      <c r="AV92" s="29" t="str">
        <f>IF(IFERROR(FIND(AV$1,Proyectos[[#This Row],[Región (es)]]),0)&gt;0,1,"0")</f>
        <v>0</v>
      </c>
      <c r="AW92" s="29" t="str">
        <f>IF(IFERROR(FIND(AW$1,Proyectos[[#This Row],[Región (es)]]),0)&gt;0,1,"0")</f>
        <v>0</v>
      </c>
      <c r="AX92" s="29" t="str">
        <f>IF(IFERROR(FIND(AX$1,Proyectos[[#This Row],[Región (es)]]),0)&gt;0,1,"0")</f>
        <v>0</v>
      </c>
      <c r="AY92" s="29" t="str">
        <f>IF(IFERROR(FIND(AY$1,Proyectos[[#This Row],[Región (es)]]),0)&gt;0,1,"0")</f>
        <v>0</v>
      </c>
      <c r="AZ92" s="29" t="str">
        <f>IF(IFERROR(FIND(AZ$1,Proyectos[[#This Row],[Región (es)]]),0)&gt;0,1,"0")</f>
        <v>0</v>
      </c>
      <c r="BA92" s="29" t="str">
        <f>IF(IFERROR(FIND(BA$1,Proyectos[[#This Row],[Región (es)]]),0)&gt;0,1,"0")</f>
        <v>0</v>
      </c>
      <c r="BB92" s="29" t="str">
        <f>IF(IFERROR(FIND(BB$1,Proyectos[[#This Row],[Región (es)]]),0)&gt;0,1,"0")</f>
        <v>0</v>
      </c>
      <c r="BC92" s="29" t="str">
        <f>IF(IFERROR(FIND(BC$1,Proyectos[[#This Row],[Región (es)]]),0)&gt;0,1,"0")</f>
        <v>0</v>
      </c>
      <c r="BD92" s="29" t="str">
        <f>IF(IFERROR(FIND(BD$1,Proyectos[[#This Row],[Región (es)]]),0)&gt;0,1,"0")</f>
        <v>0</v>
      </c>
      <c r="BE92" s="29" t="str">
        <f>IF(IFERROR(FIND(BE$1,Proyectos[[#This Row],[Región (es)]]),0)&gt;0,1,"0")</f>
        <v>0</v>
      </c>
      <c r="BF92" s="29" t="str">
        <f>IF(IFERROR(FIND(BF$1,Proyectos[[#This Row],[Región (es)]]),0)&gt;0,1,"0")</f>
        <v>0</v>
      </c>
      <c r="BG92" s="29" t="str">
        <f>IF(IFERROR(FIND(BG$1,Proyectos[[#This Row],[Región (es)]]),0)&gt;0,1,"0")</f>
        <v>0</v>
      </c>
      <c r="BH92" s="29" t="str">
        <f>IF(IFERROR(FIND(BH$1,Proyectos[[#This Row],[Región (es)]]),0)&gt;0,1,"0")</f>
        <v>0</v>
      </c>
      <c r="BI92" s="29" t="str">
        <f>IF(IFERROR(FIND(BI$1,Proyectos[[#This Row],[Región (es)]]),0)&gt;0,1,"0")</f>
        <v>0</v>
      </c>
      <c r="BJ92" s="29" t="str">
        <f>IF(IFERROR(FIND(BJ$1,Proyectos[[#This Row],[Región (es)]]),0)&gt;0,1,"0")</f>
        <v>0</v>
      </c>
    </row>
    <row r="93" spans="1:63" hidden="1" x14ac:dyDescent="0.25">
      <c r="A93" s="12">
        <f>IF(Proyectos[[#This Row],[Estado]]="Aprobado",ROW(),"0")</f>
        <v>93</v>
      </c>
      <c r="B93" s="13">
        <v>3524</v>
      </c>
      <c r="C93" s="24">
        <v>1872</v>
      </c>
      <c r="D93" s="15" t="s">
        <v>811</v>
      </c>
      <c r="E93" s="14">
        <v>45225</v>
      </c>
      <c r="F93" s="14">
        <v>45225</v>
      </c>
      <c r="G93" s="15"/>
      <c r="H93" s="14">
        <v>45225</v>
      </c>
      <c r="I93" s="14"/>
      <c r="J93" s="14">
        <v>45225</v>
      </c>
      <c r="K93" s="13" t="s">
        <v>813</v>
      </c>
      <c r="L93" s="13" t="s">
        <v>1251</v>
      </c>
      <c r="M93" s="13">
        <v>3524</v>
      </c>
      <c r="N93" s="16" t="s">
        <v>974</v>
      </c>
      <c r="O93" s="16"/>
      <c r="P93" s="16" t="s">
        <v>950</v>
      </c>
      <c r="Q93" s="16"/>
      <c r="R93" s="13">
        <v>45</v>
      </c>
      <c r="T93" s="13" t="s">
        <v>951</v>
      </c>
      <c r="U93" s="13">
        <v>18</v>
      </c>
      <c r="V93" s="13">
        <f>Proyectos[[#This Row],[Duración Inicial en Meses]]+IFERROR(VLOOKUP(Proyectos[[#This Row],[Folio Proyecto]],'[1]Solicitudes Especiales'!O:P,2,FALSE),0)</f>
        <v>18</v>
      </c>
      <c r="W93" s="12">
        <v>90</v>
      </c>
      <c r="X93" s="16" t="s">
        <v>1167</v>
      </c>
      <c r="Y93" s="16" t="s">
        <v>952</v>
      </c>
      <c r="Z93" s="25">
        <v>490308914</v>
      </c>
      <c r="AA93" s="25">
        <v>21120000</v>
      </c>
      <c r="AB93" s="25">
        <f>Proyectos[[#This Row],[Monto de Donación (Solicitado)]]+Proyectos[[#This Row],[Aporte Propio]]</f>
        <v>511428914</v>
      </c>
      <c r="AC93" s="25">
        <f>Proyectos[[#This Row],[Monto de Donación (Solicitado)]]+IFERROR(VLOOKUP(Proyectos[[#This Row],[Folio Proyecto]],'[1]Solicitudes Especiales'!R:S,2,FALSE),0)</f>
        <v>490308914</v>
      </c>
      <c r="AD93" s="26">
        <v>45289</v>
      </c>
      <c r="AE93" s="19"/>
      <c r="AF9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3" s="25" t="str">
        <f>IFERROR(VLOOKUP(Proyectos[[#This Row],[Folio Proyecto]],[1]!Reporte_Ley_N°21.015[[FOLIO PROYECTO]:[PERMANENCIA EN EL PUESTO DE TRABAJO LUEGO DE 9 MESES]],6,FALSE),"Sin Información")</f>
        <v>Sin Información</v>
      </c>
      <c r="AJ93" s="27" t="str">
        <f>IF(OR(Proyectos[[#This Row],[Fecha de Incio]]="Sin Información",Proyectos[[#This Row],[Fecha de Incio]]=""),"Sin Información",EDATE(Proyectos[[#This Row],[Fecha de Incio]],Proyectos[[#This Row],[Duración Aprobada]]))</f>
        <v>Sin Información</v>
      </c>
      <c r="AK93" s="27" t="str">
        <f ca="1">IF(Proyectos[[#This Row],[Fecha de Término]]="Sin Información","Sin Información",IF(Proyectos[[#This Row],[Fecha de Término]]&gt;TODAY(),"En Ejecución",IF(Proyectos[[#This Row],[Fecha de Término]]&lt;TODAY(),"Finalizado","FALSO")))</f>
        <v>Sin Información</v>
      </c>
      <c r="AL93" s="27" t="s">
        <v>988</v>
      </c>
      <c r="AS93" s="13" t="str" cm="1">
        <f t="array" ref="AS93">IF(Proyectos[[#This Row],[Evaluado]]="SI",_xlfn.TEXTJOIN(" 
",TRUE,_xlfn._xlws.FILTER([1]!Interacciones[Fecha],([1]!Interacciones[Folio Proyecto]=Proyectos[[#This Row],[Folio Proyecto]])*([1]!Interacciones[Tipo]=[1]Categoría!$G$2),"Sin Observaciones")),"Sin Evaluación")</f>
        <v>Sin Evaluación</v>
      </c>
      <c r="AT93" s="13" t="str" cm="1">
        <f t="array" ref="AT93">IF(Proyectos[[#This Row],[Evaluado]]="SI",_xlfn.TEXTJOIN(" 
",TRUE,_xlfn._xlws.FILTER([1]!Interacciones[Fecha],([1]!Interacciones[Folio Proyecto]=Proyectos[[#This Row],[Folio Proyecto]])*([1]!Interacciones[Tipo]=[1]Categoría!$G$3),"Sin Corrección")),"Sin Evaluación")</f>
        <v>Sin Evaluación</v>
      </c>
      <c r="AU93" s="29" t="str">
        <f>IF(IFERROR(FIND(AU$1,Proyectos[[#This Row],[Región (es)]]),0)&gt;0,1,"0")</f>
        <v>0</v>
      </c>
      <c r="AV93" s="29" t="str">
        <f>IF(IFERROR(FIND(AV$1,Proyectos[[#This Row],[Región (es)]]),0)&gt;0,1,"0")</f>
        <v>0</v>
      </c>
      <c r="AW93" s="29" t="str">
        <f>IF(IFERROR(FIND(AW$1,Proyectos[[#This Row],[Región (es)]]),0)&gt;0,1,"0")</f>
        <v>0</v>
      </c>
      <c r="AX93" s="29" t="str">
        <f>IF(IFERROR(FIND(AX$1,Proyectos[[#This Row],[Región (es)]]),0)&gt;0,1,"0")</f>
        <v>0</v>
      </c>
      <c r="AY93" s="29" t="str">
        <f>IF(IFERROR(FIND(AY$1,Proyectos[[#This Row],[Región (es)]]),0)&gt;0,1,"0")</f>
        <v>0</v>
      </c>
      <c r="AZ93" s="29" t="str">
        <f>IF(IFERROR(FIND(AZ$1,Proyectos[[#This Row],[Región (es)]]),0)&gt;0,1,"0")</f>
        <v>0</v>
      </c>
      <c r="BA93" s="29" t="str">
        <f>IF(IFERROR(FIND(BA$1,Proyectos[[#This Row],[Región (es)]]),0)&gt;0,1,"0")</f>
        <v>0</v>
      </c>
      <c r="BB93" s="29" t="str">
        <f>IF(IFERROR(FIND(BB$1,Proyectos[[#This Row],[Región (es)]]),0)&gt;0,1,"0")</f>
        <v>0</v>
      </c>
      <c r="BC93" s="29" t="str">
        <f>IF(IFERROR(FIND(BC$1,Proyectos[[#This Row],[Región (es)]]),0)&gt;0,1,"0")</f>
        <v>0</v>
      </c>
      <c r="BD93" s="29" t="str">
        <f>IF(IFERROR(FIND(BD$1,Proyectos[[#This Row],[Región (es)]]),0)&gt;0,1,"0")</f>
        <v>0</v>
      </c>
      <c r="BE93" s="29" t="str">
        <f>IF(IFERROR(FIND(BE$1,Proyectos[[#This Row],[Región (es)]]),0)&gt;0,1,"0")</f>
        <v>0</v>
      </c>
      <c r="BF93" s="29" t="str">
        <f>IF(IFERROR(FIND(BF$1,Proyectos[[#This Row],[Región (es)]]),0)&gt;0,1,"0")</f>
        <v>0</v>
      </c>
      <c r="BG93" s="29" t="str">
        <f>IF(IFERROR(FIND(BG$1,Proyectos[[#This Row],[Región (es)]]),0)&gt;0,1,"0")</f>
        <v>0</v>
      </c>
      <c r="BH93" s="29" t="str">
        <f>IF(IFERROR(FIND(BH$1,Proyectos[[#This Row],[Región (es)]]),0)&gt;0,1,"0")</f>
        <v>0</v>
      </c>
      <c r="BI93" s="29" t="str">
        <f>IF(IFERROR(FIND(BI$1,Proyectos[[#This Row],[Región (es)]]),0)&gt;0,1,"0")</f>
        <v>0</v>
      </c>
      <c r="BJ93" s="29" t="str">
        <f>IF(IFERROR(FIND(BJ$1,Proyectos[[#This Row],[Región (es)]]),0)&gt;0,1,"0")</f>
        <v>0</v>
      </c>
    </row>
    <row r="94" spans="1:63" hidden="1" x14ac:dyDescent="0.25">
      <c r="A94" s="12">
        <f>IF(Proyectos[[#This Row],[Estado]]="Aprobado",ROW(),"0")</f>
        <v>94</v>
      </c>
      <c r="B94" s="13">
        <v>3614</v>
      </c>
      <c r="C94" s="24">
        <v>1020</v>
      </c>
      <c r="D94" s="15" t="s">
        <v>1172</v>
      </c>
      <c r="E94" s="14">
        <v>45225</v>
      </c>
      <c r="F94" s="14">
        <v>45225</v>
      </c>
      <c r="G94" s="15"/>
      <c r="H94" s="14">
        <v>45225</v>
      </c>
      <c r="I94" s="14"/>
      <c r="J94" s="14">
        <v>45225</v>
      </c>
      <c r="K94" s="13" t="s">
        <v>1252</v>
      </c>
      <c r="L94" s="13" t="s">
        <v>1174</v>
      </c>
      <c r="M94" s="13">
        <v>3614</v>
      </c>
      <c r="N94" s="16" t="s">
        <v>974</v>
      </c>
      <c r="O94" s="16"/>
      <c r="P94" s="16" t="s">
        <v>950</v>
      </c>
      <c r="Q94" s="16"/>
      <c r="R94" s="13">
        <v>31</v>
      </c>
      <c r="T94" s="13" t="s">
        <v>951</v>
      </c>
      <c r="U94" s="13">
        <v>24</v>
      </c>
      <c r="V94" s="13">
        <f>Proyectos[[#This Row],[Duración Inicial en Meses]]+IFERROR(VLOOKUP(Proyectos[[#This Row],[Folio Proyecto]],'[1]Solicitudes Especiales'!O:P,2,FALSE),0)</f>
        <v>24</v>
      </c>
      <c r="W94" s="12">
        <v>125</v>
      </c>
      <c r="X94" s="16" t="s">
        <v>1167</v>
      </c>
      <c r="Y94" s="16" t="s">
        <v>952</v>
      </c>
      <c r="Z94" s="25">
        <v>664458960</v>
      </c>
      <c r="AA94" s="25">
        <v>25200000</v>
      </c>
      <c r="AB94" s="25">
        <f>Proyectos[[#This Row],[Monto de Donación (Solicitado)]]+Proyectos[[#This Row],[Aporte Propio]]</f>
        <v>689658960</v>
      </c>
      <c r="AC94" s="25">
        <f>Proyectos[[#This Row],[Monto de Donación (Solicitado)]]+IFERROR(VLOOKUP(Proyectos[[#This Row],[Folio Proyecto]],'[1]Solicitudes Especiales'!R:S,2,FALSE),0)</f>
        <v>664458960</v>
      </c>
      <c r="AD94" s="26">
        <v>45323</v>
      </c>
      <c r="AE94" s="19"/>
      <c r="AF9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4" s="25" t="str">
        <f>IFERROR(VLOOKUP(Proyectos[[#This Row],[Folio Proyecto]],[1]!Reporte_Ley_N°21.015[[FOLIO PROYECTO]:[PERMANENCIA EN EL PUESTO DE TRABAJO LUEGO DE 9 MESES]],6,FALSE),"Sin Información")</f>
        <v>Sin Información</v>
      </c>
      <c r="AJ94" s="27" t="str">
        <f>IF(OR(Proyectos[[#This Row],[Fecha de Incio]]="Sin Información",Proyectos[[#This Row],[Fecha de Incio]]=""),"Sin Información",EDATE(Proyectos[[#This Row],[Fecha de Incio]],Proyectos[[#This Row],[Duración Aprobada]]))</f>
        <v>Sin Información</v>
      </c>
      <c r="AK94" s="27" t="str">
        <f ca="1">IF(Proyectos[[#This Row],[Fecha de Término]]="Sin Información","Sin Información",IF(Proyectos[[#This Row],[Fecha de Término]]&gt;TODAY(),"En Ejecución",IF(Proyectos[[#This Row],[Fecha de Término]]&lt;TODAY(),"Finalizado","FALSO")))</f>
        <v>Sin Información</v>
      </c>
      <c r="AL94" s="27" t="s">
        <v>988</v>
      </c>
      <c r="AS94" s="13" t="str" cm="1">
        <f t="array" ref="AS94">IF(Proyectos[[#This Row],[Evaluado]]="SI",_xlfn.TEXTJOIN(" 
",TRUE,_xlfn._xlws.FILTER([1]!Interacciones[Fecha],([1]!Interacciones[Folio Proyecto]=Proyectos[[#This Row],[Folio Proyecto]])*([1]!Interacciones[Tipo]=[1]Categoría!$G$2),"Sin Observaciones")),"Sin Evaluación")</f>
        <v>Sin Evaluación</v>
      </c>
      <c r="AT94" s="13" t="str" cm="1">
        <f t="array" ref="AT94">IF(Proyectos[[#This Row],[Evaluado]]="SI",_xlfn.TEXTJOIN(" 
",TRUE,_xlfn._xlws.FILTER([1]!Interacciones[Fecha],([1]!Interacciones[Folio Proyecto]=Proyectos[[#This Row],[Folio Proyecto]])*([1]!Interacciones[Tipo]=[1]Categoría!$G$3),"Sin Corrección")),"Sin Evaluación")</f>
        <v>Sin Evaluación</v>
      </c>
      <c r="AU94" s="29" t="str">
        <f>IF(IFERROR(FIND(AU$1,Proyectos[[#This Row],[Región (es)]]),0)&gt;0,1,"0")</f>
        <v>0</v>
      </c>
      <c r="AV94" s="29" t="str">
        <f>IF(IFERROR(FIND(AV$1,Proyectos[[#This Row],[Región (es)]]),0)&gt;0,1,"0")</f>
        <v>0</v>
      </c>
      <c r="AW94" s="29" t="str">
        <f>IF(IFERROR(FIND(AW$1,Proyectos[[#This Row],[Región (es)]]),0)&gt;0,1,"0")</f>
        <v>0</v>
      </c>
      <c r="AX94" s="29" t="str">
        <f>IF(IFERROR(FIND(AX$1,Proyectos[[#This Row],[Región (es)]]),0)&gt;0,1,"0")</f>
        <v>0</v>
      </c>
      <c r="AY94" s="29" t="str">
        <f>IF(IFERROR(FIND(AY$1,Proyectos[[#This Row],[Región (es)]]),0)&gt;0,1,"0")</f>
        <v>0</v>
      </c>
      <c r="AZ94" s="29" t="str">
        <f>IF(IFERROR(FIND(AZ$1,Proyectos[[#This Row],[Región (es)]]),0)&gt;0,1,"0")</f>
        <v>0</v>
      </c>
      <c r="BA94" s="29" t="str">
        <f>IF(IFERROR(FIND(BA$1,Proyectos[[#This Row],[Región (es)]]),0)&gt;0,1,"0")</f>
        <v>0</v>
      </c>
      <c r="BB94" s="29" t="str">
        <f>IF(IFERROR(FIND(BB$1,Proyectos[[#This Row],[Región (es)]]),0)&gt;0,1,"0")</f>
        <v>0</v>
      </c>
      <c r="BC94" s="29" t="str">
        <f>IF(IFERROR(FIND(BC$1,Proyectos[[#This Row],[Región (es)]]),0)&gt;0,1,"0")</f>
        <v>0</v>
      </c>
      <c r="BD94" s="29" t="str">
        <f>IF(IFERROR(FIND(BD$1,Proyectos[[#This Row],[Región (es)]]),0)&gt;0,1,"0")</f>
        <v>0</v>
      </c>
      <c r="BE94" s="29" t="str">
        <f>IF(IFERROR(FIND(BE$1,Proyectos[[#This Row],[Región (es)]]),0)&gt;0,1,"0")</f>
        <v>0</v>
      </c>
      <c r="BF94" s="29" t="str">
        <f>IF(IFERROR(FIND(BF$1,Proyectos[[#This Row],[Región (es)]]),0)&gt;0,1,"0")</f>
        <v>0</v>
      </c>
      <c r="BG94" s="29" t="str">
        <f>IF(IFERROR(FIND(BG$1,Proyectos[[#This Row],[Región (es)]]),0)&gt;0,1,"0")</f>
        <v>0</v>
      </c>
      <c r="BH94" s="29" t="str">
        <f>IF(IFERROR(FIND(BH$1,Proyectos[[#This Row],[Región (es)]]),0)&gt;0,1,"0")</f>
        <v>0</v>
      </c>
      <c r="BI94" s="29" t="str">
        <f>IF(IFERROR(FIND(BI$1,Proyectos[[#This Row],[Región (es)]]),0)&gt;0,1,"0")</f>
        <v>0</v>
      </c>
      <c r="BJ94" s="29" t="str">
        <f>IF(IFERROR(FIND(BJ$1,Proyectos[[#This Row],[Región (es)]]),0)&gt;0,1,"0")</f>
        <v>0</v>
      </c>
    </row>
    <row r="95" spans="1:63" hidden="1" x14ac:dyDescent="0.25">
      <c r="A95" s="12">
        <f>IF(Proyectos[[#This Row],[Estado]]="Aprobado",ROW(),"0")</f>
        <v>95</v>
      </c>
      <c r="B95" s="13">
        <v>3572</v>
      </c>
      <c r="C95" s="24">
        <v>1369</v>
      </c>
      <c r="D95" s="15" t="s">
        <v>1237</v>
      </c>
      <c r="E95" s="14">
        <v>45260</v>
      </c>
      <c r="F95" s="14">
        <v>45260</v>
      </c>
      <c r="G95" s="15"/>
      <c r="H95" s="14">
        <v>45260</v>
      </c>
      <c r="I95" s="14"/>
      <c r="J95" s="14">
        <v>45260</v>
      </c>
      <c r="K95" s="13" t="s">
        <v>1253</v>
      </c>
      <c r="L95" s="13" t="s">
        <v>1254</v>
      </c>
      <c r="M95" s="13">
        <v>3572</v>
      </c>
      <c r="N95" s="16" t="s">
        <v>974</v>
      </c>
      <c r="O95" s="16"/>
      <c r="P95" s="16" t="s">
        <v>950</v>
      </c>
      <c r="Q95" s="16"/>
      <c r="R95" s="13">
        <v>11</v>
      </c>
      <c r="S95" s="13" t="s">
        <v>958</v>
      </c>
      <c r="T95" s="13" t="s">
        <v>951</v>
      </c>
      <c r="U95" s="13">
        <v>24</v>
      </c>
      <c r="V95" s="13">
        <f>Proyectos[[#This Row],[Duración Inicial en Meses]]+IFERROR(VLOOKUP(Proyectos[[#This Row],[Folio Proyecto]],'[1]Solicitudes Especiales'!O:P,2,FALSE),0)</f>
        <v>30</v>
      </c>
      <c r="W95" s="12">
        <v>44</v>
      </c>
      <c r="X95" s="16" t="s">
        <v>1161</v>
      </c>
      <c r="Y95" s="16" t="s">
        <v>1255</v>
      </c>
      <c r="Z95" s="25">
        <v>233483228</v>
      </c>
      <c r="AA95" s="25">
        <v>1500000</v>
      </c>
      <c r="AB95" s="25">
        <f>Proyectos[[#This Row],[Monto de Donación (Solicitado)]]+Proyectos[[#This Row],[Aporte Propio]]</f>
        <v>234983228</v>
      </c>
      <c r="AC95" s="25">
        <f>Proyectos[[#This Row],[Monto de Donación (Solicitado)]]+IFERROR(VLOOKUP(Proyectos[[#This Row],[Folio Proyecto]],'[1]Solicitudes Especiales'!R:S,2,FALSE),0)</f>
        <v>242393297</v>
      </c>
      <c r="AD95" s="26">
        <v>45288</v>
      </c>
      <c r="AE95" s="19"/>
      <c r="AF9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5" s="25" t="str">
        <f>IFERROR(VLOOKUP(Proyectos[[#This Row],[Folio Proyecto]],[1]!Reporte_Ley_N°21.015[[FOLIO PROYECTO]:[PERMANENCIA EN EL PUESTO DE TRABAJO LUEGO DE 9 MESES]],6,FALSE),"Sin Información")</f>
        <v>Sin Información</v>
      </c>
      <c r="AJ95" s="27" t="str">
        <f>IF(OR(Proyectos[[#This Row],[Fecha de Incio]]="Sin Información",Proyectos[[#This Row],[Fecha de Incio]]=""),"Sin Información",EDATE(Proyectos[[#This Row],[Fecha de Incio]],Proyectos[[#This Row],[Duración Aprobada]]))</f>
        <v>Sin Información</v>
      </c>
      <c r="AK95" s="27" t="str">
        <f ca="1">IF(Proyectos[[#This Row],[Fecha de Término]]="Sin Información","Sin Información",IF(Proyectos[[#This Row],[Fecha de Término]]&gt;TODAY(),"En Ejecución",IF(Proyectos[[#This Row],[Fecha de Término]]&lt;TODAY(),"Finalizado","FALSO")))</f>
        <v>Sin Información</v>
      </c>
      <c r="AL95" s="27" t="s">
        <v>988</v>
      </c>
      <c r="AS95" s="13" t="str" cm="1">
        <f t="array" ref="AS95">IF(Proyectos[[#This Row],[Evaluado]]="SI",_xlfn.TEXTJOIN(" 
",TRUE,_xlfn._xlws.FILTER([1]!Interacciones[Fecha],([1]!Interacciones[Folio Proyecto]=Proyectos[[#This Row],[Folio Proyecto]])*([1]!Interacciones[Tipo]=[1]Categoría!$G$2),"Sin Observaciones")),"Sin Evaluación")</f>
        <v>Sin Evaluación</v>
      </c>
      <c r="AT95" s="13" t="str" cm="1">
        <f t="array" ref="AT95">IF(Proyectos[[#This Row],[Evaluado]]="SI",_xlfn.TEXTJOIN(" 
",TRUE,_xlfn._xlws.FILTER([1]!Interacciones[Fecha],([1]!Interacciones[Folio Proyecto]=Proyectos[[#This Row],[Folio Proyecto]])*([1]!Interacciones[Tipo]=[1]Categoría!$G$3),"Sin Corrección")),"Sin Evaluación")</f>
        <v>Sin Evaluación</v>
      </c>
      <c r="AU95" s="29" t="str">
        <f>IF(IFERROR(FIND(AU$1,Proyectos[[#This Row],[Región (es)]]),0)&gt;0,1,"0")</f>
        <v>0</v>
      </c>
      <c r="AV95" s="29" t="str">
        <f>IF(IFERROR(FIND(AV$1,Proyectos[[#This Row],[Región (es)]]),0)&gt;0,1,"0")</f>
        <v>0</v>
      </c>
      <c r="AW95" s="29" t="str">
        <f>IF(IFERROR(FIND(AW$1,Proyectos[[#This Row],[Región (es)]]),0)&gt;0,1,"0")</f>
        <v>0</v>
      </c>
      <c r="AX95" s="29" t="str">
        <f>IF(IFERROR(FIND(AX$1,Proyectos[[#This Row],[Región (es)]]),0)&gt;0,1,"0")</f>
        <v>0</v>
      </c>
      <c r="AY95" s="29" t="str">
        <f>IF(IFERROR(FIND(AY$1,Proyectos[[#This Row],[Región (es)]]),0)&gt;0,1,"0")</f>
        <v>0</v>
      </c>
      <c r="AZ95" s="29" t="str">
        <f>IF(IFERROR(FIND(AZ$1,Proyectos[[#This Row],[Región (es)]]),0)&gt;0,1,"0")</f>
        <v>0</v>
      </c>
      <c r="BA95" s="29" t="str">
        <f>IF(IFERROR(FIND(BA$1,Proyectos[[#This Row],[Región (es)]]),0)&gt;0,1,"0")</f>
        <v>0</v>
      </c>
      <c r="BB95" s="29" t="str">
        <f>IF(IFERROR(FIND(BB$1,Proyectos[[#This Row],[Región (es)]]),0)&gt;0,1,"0")</f>
        <v>0</v>
      </c>
      <c r="BC95" s="29" t="str">
        <f>IF(IFERROR(FIND(BC$1,Proyectos[[#This Row],[Región (es)]]),0)&gt;0,1,"0")</f>
        <v>0</v>
      </c>
      <c r="BD95" s="29" t="str">
        <f>IF(IFERROR(FIND(BD$1,Proyectos[[#This Row],[Región (es)]]),0)&gt;0,1,"0")</f>
        <v>0</v>
      </c>
      <c r="BE95" s="29" t="str">
        <f>IF(IFERROR(FIND(BE$1,Proyectos[[#This Row],[Región (es)]]),0)&gt;0,1,"0")</f>
        <v>0</v>
      </c>
      <c r="BF95" s="29" t="str">
        <f>IF(IFERROR(FIND(BF$1,Proyectos[[#This Row],[Región (es)]]),0)&gt;0,1,"0")</f>
        <v>0</v>
      </c>
      <c r="BG95" s="29" t="str">
        <f>IF(IFERROR(FIND(BG$1,Proyectos[[#This Row],[Región (es)]]),0)&gt;0,1,"0")</f>
        <v>0</v>
      </c>
      <c r="BH95" s="29">
        <f>IF(IFERROR(FIND(BH$1,Proyectos[[#This Row],[Región (es)]]),0)&gt;0,1,"0")</f>
        <v>1</v>
      </c>
      <c r="BI95" s="29" t="str">
        <f>IF(IFERROR(FIND(BI$1,Proyectos[[#This Row],[Región (es)]]),0)&gt;0,1,"0")</f>
        <v>0</v>
      </c>
      <c r="BJ95" s="29" t="str">
        <f>IF(IFERROR(FIND(BJ$1,Proyectos[[#This Row],[Región (es)]]),0)&gt;0,1,"0")</f>
        <v>0</v>
      </c>
    </row>
    <row r="96" spans="1:63" hidden="1" x14ac:dyDescent="0.25">
      <c r="A96" s="12">
        <f>IF(Proyectos[[#This Row],[Estado]]="Aprobado",ROW(),"0")</f>
        <v>96</v>
      </c>
      <c r="B96" s="13">
        <v>3654</v>
      </c>
      <c r="C96" s="24">
        <v>493</v>
      </c>
      <c r="D96" s="15" t="s">
        <v>1144</v>
      </c>
      <c r="E96" s="14">
        <v>45260</v>
      </c>
      <c r="F96" s="14">
        <v>45260</v>
      </c>
      <c r="G96" s="15"/>
      <c r="H96" s="14">
        <v>45260</v>
      </c>
      <c r="I96" s="14"/>
      <c r="J96" s="14">
        <v>45260</v>
      </c>
      <c r="K96" s="13" t="s">
        <v>1256</v>
      </c>
      <c r="L96" s="13" t="s">
        <v>1257</v>
      </c>
      <c r="M96" s="13">
        <v>3654</v>
      </c>
      <c r="N96" s="16" t="s">
        <v>974</v>
      </c>
      <c r="O96" s="16"/>
      <c r="P96" s="16" t="s">
        <v>950</v>
      </c>
      <c r="Q96" s="16"/>
      <c r="R96" s="13">
        <v>16</v>
      </c>
      <c r="S96" s="13" t="s">
        <v>958</v>
      </c>
      <c r="T96" s="13" t="s">
        <v>951</v>
      </c>
      <c r="U96" s="13">
        <v>36</v>
      </c>
      <c r="V96" s="13">
        <f>Proyectos[[#This Row],[Duración Inicial en Meses]]+IFERROR(VLOOKUP(Proyectos[[#This Row],[Folio Proyecto]],'[1]Solicitudes Especiales'!O:P,2,FALSE),0)</f>
        <v>36</v>
      </c>
      <c r="W96" s="12">
        <v>64</v>
      </c>
      <c r="X96" s="16" t="s">
        <v>1082</v>
      </c>
      <c r="Y96" s="16" t="s">
        <v>952</v>
      </c>
      <c r="Z96" s="21">
        <v>283888170</v>
      </c>
      <c r="AA96" s="21">
        <v>0</v>
      </c>
      <c r="AB96" s="21">
        <f>Proyectos[[#This Row],[Monto de Donación (Solicitado)]]+Proyectos[[#This Row],[Aporte Propio]]</f>
        <v>283888170</v>
      </c>
      <c r="AC96" s="21">
        <f>Proyectos[[#This Row],[Monto de Donación (Solicitado)]]+IFERROR(VLOOKUP(Proyectos[[#This Row],[Folio Proyecto]],'[1]Solicitudes Especiales'!R:S,2,FALSE),0)</f>
        <v>283888170</v>
      </c>
      <c r="AD96" s="19">
        <v>45261</v>
      </c>
      <c r="AE96" s="19"/>
      <c r="AF9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6" s="21" t="str">
        <f>IFERROR(VLOOKUP(Proyectos[[#This Row],[Folio Proyecto]],[1]!Reporte_Ley_N°21.015[[FOLIO PROYECTO]:[PERMANENCIA EN EL PUESTO DE TRABAJO LUEGO DE 9 MESES]],6,FALSE),"Sin Información")</f>
        <v>Sin Información</v>
      </c>
      <c r="AI96" s="21"/>
      <c r="AJ96" s="22" t="str">
        <f>IF(OR(Proyectos[[#This Row],[Fecha de Incio]]="Sin Información",Proyectos[[#This Row],[Fecha de Incio]]=""),"Sin Información",EDATE(Proyectos[[#This Row],[Fecha de Incio]],Proyectos[[#This Row],[Duración Aprobada]]))</f>
        <v>Sin Información</v>
      </c>
      <c r="AK96" s="27" t="str">
        <f ca="1">IF(Proyectos[[#This Row],[Fecha de Término]]="Sin Información","Sin Información",IF(Proyectos[[#This Row],[Fecha de Término]]&gt;TODAY(),"En Ejecución",IF(Proyectos[[#This Row],[Fecha de Término]]&lt;TODAY(),"Finalizado","FALSO")))</f>
        <v>Sin Información</v>
      </c>
      <c r="AL96" s="27" t="s">
        <v>988</v>
      </c>
      <c r="AS96" s="13" t="str" cm="1">
        <f t="array" ref="AS96">IF(Proyectos[[#This Row],[Evaluado]]="SI",_xlfn.TEXTJOIN(" 
",TRUE,_xlfn._xlws.FILTER([1]!Interacciones[Fecha],([1]!Interacciones[Folio Proyecto]=Proyectos[[#This Row],[Folio Proyecto]])*([1]!Interacciones[Tipo]=[1]Categoría!$G$2),"Sin Observaciones")),"Sin Evaluación")</f>
        <v>Sin Evaluación</v>
      </c>
      <c r="AT96" s="13" t="str" cm="1">
        <f t="array" ref="AT96">IF(Proyectos[[#This Row],[Evaluado]]="SI",_xlfn.TEXTJOIN(" 
",TRUE,_xlfn._xlws.FILTER([1]!Interacciones[Fecha],([1]!Interacciones[Folio Proyecto]=Proyectos[[#This Row],[Folio Proyecto]])*([1]!Interacciones[Tipo]=[1]Categoría!$G$3),"Sin Corrección")),"Sin Evaluación")</f>
        <v>Sin Evaluación</v>
      </c>
      <c r="AU96" s="29" t="str">
        <f>IF(IFERROR(FIND(AU$1,Proyectos[[#This Row],[Región (es)]]),0)&gt;0,1,"0")</f>
        <v>0</v>
      </c>
      <c r="AV96" s="29" t="str">
        <f>IF(IFERROR(FIND(AV$1,Proyectos[[#This Row],[Región (es)]]),0)&gt;0,1,"0")</f>
        <v>0</v>
      </c>
      <c r="AW96" s="29" t="str">
        <f>IF(IFERROR(FIND(AW$1,Proyectos[[#This Row],[Región (es)]]),0)&gt;0,1,"0")</f>
        <v>0</v>
      </c>
      <c r="AX96" s="29" t="str">
        <f>IF(IFERROR(FIND(AX$1,Proyectos[[#This Row],[Región (es)]]),0)&gt;0,1,"0")</f>
        <v>0</v>
      </c>
      <c r="AY96" s="29" t="str">
        <f>IF(IFERROR(FIND(AY$1,Proyectos[[#This Row],[Región (es)]]),0)&gt;0,1,"0")</f>
        <v>0</v>
      </c>
      <c r="AZ96" s="29" t="str">
        <f>IF(IFERROR(FIND(AZ$1,Proyectos[[#This Row],[Región (es)]]),0)&gt;0,1,"0")</f>
        <v>0</v>
      </c>
      <c r="BA96" s="29">
        <f>IF(IFERROR(FIND(BA$1,Proyectos[[#This Row],[Región (es)]]),0)&gt;0,1,"0")</f>
        <v>1</v>
      </c>
      <c r="BB96" s="29" t="str">
        <f>IF(IFERROR(FIND(BB$1,Proyectos[[#This Row],[Región (es)]]),0)&gt;0,1,"0")</f>
        <v>0</v>
      </c>
      <c r="BC96" s="29" t="str">
        <f>IF(IFERROR(FIND(BC$1,Proyectos[[#This Row],[Región (es)]]),0)&gt;0,1,"0")</f>
        <v>0</v>
      </c>
      <c r="BD96" s="29" t="str">
        <f>IF(IFERROR(FIND(BD$1,Proyectos[[#This Row],[Región (es)]]),0)&gt;0,1,"0")</f>
        <v>0</v>
      </c>
      <c r="BE96" s="29" t="str">
        <f>IF(IFERROR(FIND(BE$1,Proyectos[[#This Row],[Región (es)]]),0)&gt;0,1,"0")</f>
        <v>0</v>
      </c>
      <c r="BF96" s="29" t="str">
        <f>IF(IFERROR(FIND(BF$1,Proyectos[[#This Row],[Región (es)]]),0)&gt;0,1,"0")</f>
        <v>0</v>
      </c>
      <c r="BG96" s="29" t="str">
        <f>IF(IFERROR(FIND(BG$1,Proyectos[[#This Row],[Región (es)]]),0)&gt;0,1,"0")</f>
        <v>0</v>
      </c>
      <c r="BH96" s="29" t="str">
        <f>IF(IFERROR(FIND(BH$1,Proyectos[[#This Row],[Región (es)]]),0)&gt;0,1,"0")</f>
        <v>0</v>
      </c>
      <c r="BI96" s="29" t="str">
        <f>IF(IFERROR(FIND(BI$1,Proyectos[[#This Row],[Región (es)]]),0)&gt;0,1,"0")</f>
        <v>0</v>
      </c>
      <c r="BJ96" s="29" t="str">
        <f>IF(IFERROR(FIND(BJ$1,Proyectos[[#This Row],[Región (es)]]),0)&gt;0,1,"0")</f>
        <v>0</v>
      </c>
    </row>
    <row r="97" spans="1:62" hidden="1" x14ac:dyDescent="0.25">
      <c r="A97" s="12">
        <f>IF(Proyectos[[#This Row],[Estado]]="Aprobado",ROW(),"0")</f>
        <v>97</v>
      </c>
      <c r="B97" s="13">
        <v>3604</v>
      </c>
      <c r="C97" s="24">
        <v>230</v>
      </c>
      <c r="D97" s="15" t="s">
        <v>1053</v>
      </c>
      <c r="E97" s="14">
        <v>45260</v>
      </c>
      <c r="F97" s="14">
        <v>45260</v>
      </c>
      <c r="G97" s="15"/>
      <c r="H97" s="14">
        <v>45260</v>
      </c>
      <c r="I97" s="14"/>
      <c r="J97" s="14">
        <v>45260</v>
      </c>
      <c r="K97" s="13" t="s">
        <v>1261</v>
      </c>
      <c r="L97" s="13" t="s">
        <v>1262</v>
      </c>
      <c r="M97" s="13">
        <v>3604</v>
      </c>
      <c r="N97" s="16" t="s">
        <v>974</v>
      </c>
      <c r="O97" s="16"/>
      <c r="P97" s="16" t="s">
        <v>950</v>
      </c>
      <c r="Q97" s="16"/>
      <c r="R97" s="13">
        <v>27</v>
      </c>
      <c r="S97" s="13" t="s">
        <v>958</v>
      </c>
      <c r="T97" s="13" t="s">
        <v>951</v>
      </c>
      <c r="U97" s="13">
        <v>36</v>
      </c>
      <c r="V97" s="13">
        <f>Proyectos[[#This Row],[Duración Inicial en Meses]]+IFERROR(VLOOKUP(Proyectos[[#This Row],[Folio Proyecto]],'[1]Solicitudes Especiales'!O:P,2,FALSE),0)</f>
        <v>36</v>
      </c>
      <c r="W97" s="12">
        <v>108</v>
      </c>
      <c r="X97" s="16" t="s">
        <v>1086</v>
      </c>
      <c r="Y97" s="16" t="s">
        <v>952</v>
      </c>
      <c r="Z97" s="25">
        <v>1122098385</v>
      </c>
      <c r="AA97" s="25">
        <v>356835180</v>
      </c>
      <c r="AB97" s="25">
        <f>Proyectos[[#This Row],[Monto de Donación (Solicitado)]]+Proyectos[[#This Row],[Aporte Propio]]</f>
        <v>1478933565</v>
      </c>
      <c r="AC97" s="25">
        <f>Proyectos[[#This Row],[Monto de Donación (Solicitado)]]+IFERROR(VLOOKUP(Proyectos[[#This Row],[Folio Proyecto]],'[1]Solicitudes Especiales'!R:S,2,FALSE),0)</f>
        <v>1122098385</v>
      </c>
      <c r="AD97" s="26" t="s">
        <v>969</v>
      </c>
      <c r="AE97" s="19"/>
      <c r="AF9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7" s="25" t="str">
        <f>IFERROR(VLOOKUP(Proyectos[[#This Row],[Folio Proyecto]],[1]!Reporte_Ley_N°21.015[[FOLIO PROYECTO]:[PERMANENCIA EN EL PUESTO DE TRABAJO LUEGO DE 9 MESES]],6,FALSE),"Sin Información")</f>
        <v>Sin Información</v>
      </c>
      <c r="AJ97" s="27" t="str">
        <f>IF(OR(Proyectos[[#This Row],[Fecha de Incio]]="Sin Información",Proyectos[[#This Row],[Fecha de Incio]]=""),"Sin Información",EDATE(Proyectos[[#This Row],[Fecha de Incio]],Proyectos[[#This Row],[Duración Aprobada]]))</f>
        <v>Sin Información</v>
      </c>
      <c r="AK97" s="27" t="str">
        <f ca="1">IF(Proyectos[[#This Row],[Fecha de Término]]="Sin Información","Sin Información",IF(Proyectos[[#This Row],[Fecha de Término]]&gt;TODAY(),"En Ejecución",IF(Proyectos[[#This Row],[Fecha de Término]]&lt;TODAY(),"Finalizado","FALSO")))</f>
        <v>Sin Información</v>
      </c>
      <c r="AL97" s="27" t="s">
        <v>976</v>
      </c>
      <c r="AS97" s="13" t="str" cm="1">
        <f t="array" ref="AS97">IF(Proyectos[[#This Row],[Evaluado]]="SI",_xlfn.TEXTJOIN(" 
",TRUE,_xlfn._xlws.FILTER([1]!Interacciones[Fecha],([1]!Interacciones[Folio Proyecto]=Proyectos[[#This Row],[Folio Proyecto]])*([1]!Interacciones[Tipo]=[1]Categoría!$G$2),"Sin Observaciones")),"Sin Evaluación")</f>
        <v>Sin Evaluación</v>
      </c>
      <c r="AT97" s="13" t="str" cm="1">
        <f t="array" ref="AT97">IF(Proyectos[[#This Row],[Evaluado]]="SI",_xlfn.TEXTJOIN(" 
",TRUE,_xlfn._xlws.FILTER([1]!Interacciones[Fecha],([1]!Interacciones[Folio Proyecto]=Proyectos[[#This Row],[Folio Proyecto]])*([1]!Interacciones[Tipo]=[1]Categoría!$G$3),"Sin Corrección")),"Sin Evaluación")</f>
        <v>Sin Evaluación</v>
      </c>
      <c r="AU97" s="29" t="str">
        <f>IF(IFERROR(FIND(AU$1,Proyectos[[#This Row],[Región (es)]]),0)&gt;0,1,"0")</f>
        <v>0</v>
      </c>
      <c r="AV97" s="29" t="str">
        <f>IF(IFERROR(FIND(AV$1,Proyectos[[#This Row],[Región (es)]]),0)&gt;0,1,"0")</f>
        <v>0</v>
      </c>
      <c r="AW97" s="29" t="str">
        <f>IF(IFERROR(FIND(AW$1,Proyectos[[#This Row],[Región (es)]]),0)&gt;0,1,"0")</f>
        <v>0</v>
      </c>
      <c r="AX97" s="29" t="str">
        <f>IF(IFERROR(FIND(AX$1,Proyectos[[#This Row],[Región (es)]]),0)&gt;0,1,"0")</f>
        <v>0</v>
      </c>
      <c r="AY97" s="29" t="str">
        <f>IF(IFERROR(FIND(AY$1,Proyectos[[#This Row],[Región (es)]]),0)&gt;0,1,"0")</f>
        <v>0</v>
      </c>
      <c r="AZ97" s="29">
        <f>IF(IFERROR(FIND(AZ$1,Proyectos[[#This Row],[Región (es)]]),0)&gt;0,1,"0")</f>
        <v>1</v>
      </c>
      <c r="BA97" s="29" t="str">
        <f>IF(IFERROR(FIND(BA$1,Proyectos[[#This Row],[Región (es)]]),0)&gt;0,1,"0")</f>
        <v>0</v>
      </c>
      <c r="BB97" s="29" t="str">
        <f>IF(IFERROR(FIND(BB$1,Proyectos[[#This Row],[Región (es)]]),0)&gt;0,1,"0")</f>
        <v>0</v>
      </c>
      <c r="BC97" s="29" t="str">
        <f>IF(IFERROR(FIND(BC$1,Proyectos[[#This Row],[Región (es)]]),0)&gt;0,1,"0")</f>
        <v>0</v>
      </c>
      <c r="BD97" s="29" t="str">
        <f>IF(IFERROR(FIND(BD$1,Proyectos[[#This Row],[Región (es)]]),0)&gt;0,1,"0")</f>
        <v>0</v>
      </c>
      <c r="BE97" s="29" t="str">
        <f>IF(IFERROR(FIND(BE$1,Proyectos[[#This Row],[Región (es)]]),0)&gt;0,1,"0")</f>
        <v>0</v>
      </c>
      <c r="BF97" s="29" t="str">
        <f>IF(IFERROR(FIND(BF$1,Proyectos[[#This Row],[Región (es)]]),0)&gt;0,1,"0")</f>
        <v>0</v>
      </c>
      <c r="BG97" s="29" t="str">
        <f>IF(IFERROR(FIND(BG$1,Proyectos[[#This Row],[Región (es)]]),0)&gt;0,1,"0")</f>
        <v>0</v>
      </c>
      <c r="BH97" s="29" t="str">
        <f>IF(IFERROR(FIND(BH$1,Proyectos[[#This Row],[Región (es)]]),0)&gt;0,1,"0")</f>
        <v>0</v>
      </c>
      <c r="BI97" s="29" t="str">
        <f>IF(IFERROR(FIND(BI$1,Proyectos[[#This Row],[Región (es)]]),0)&gt;0,1,"0")</f>
        <v>0</v>
      </c>
      <c r="BJ97" s="29" t="str">
        <f>IF(IFERROR(FIND(BJ$1,Proyectos[[#This Row],[Región (es)]]),0)&gt;0,1,"0")</f>
        <v>0</v>
      </c>
    </row>
    <row r="98" spans="1:62" hidden="1" x14ac:dyDescent="0.25">
      <c r="A98" s="12">
        <f>IF(Proyectos[[#This Row],[Estado]]="Aprobado",ROW(),"0")</f>
        <v>98</v>
      </c>
      <c r="B98" s="13">
        <v>3671</v>
      </c>
      <c r="C98" s="24">
        <v>869</v>
      </c>
      <c r="D98" s="15" t="s">
        <v>1133</v>
      </c>
      <c r="E98" s="14">
        <v>45261</v>
      </c>
      <c r="F98" s="41">
        <v>45281</v>
      </c>
      <c r="G98" s="15"/>
      <c r="H98" s="14">
        <v>45281</v>
      </c>
      <c r="I98" s="14"/>
      <c r="J98" s="14">
        <v>45281</v>
      </c>
      <c r="K98" s="13" t="s">
        <v>1267</v>
      </c>
      <c r="L98" s="13" t="s">
        <v>1268</v>
      </c>
      <c r="M98" s="13">
        <v>3671</v>
      </c>
      <c r="N98" s="16" t="s">
        <v>974</v>
      </c>
      <c r="O98" s="16"/>
      <c r="P98" s="16" t="s">
        <v>950</v>
      </c>
      <c r="Q98" s="16"/>
      <c r="R98" s="16">
        <v>11</v>
      </c>
      <c r="S98" s="13" t="s">
        <v>958</v>
      </c>
      <c r="T98" s="13" t="s">
        <v>951</v>
      </c>
      <c r="U98" s="13">
        <v>42</v>
      </c>
      <c r="V98" s="13">
        <f>Proyectos[[#This Row],[Duración Inicial en Meses]]+IFERROR(VLOOKUP(Proyectos[[#This Row],[Folio Proyecto]],'[1]Solicitudes Especiales'!O:P,2,FALSE),0)</f>
        <v>42</v>
      </c>
      <c r="W98" s="12">
        <v>46</v>
      </c>
      <c r="X98" s="16" t="s">
        <v>1269</v>
      </c>
      <c r="Y98" s="16" t="s">
        <v>952</v>
      </c>
      <c r="Z98" s="21">
        <v>316760404</v>
      </c>
      <c r="AA98" s="21">
        <v>0</v>
      </c>
      <c r="AB98" s="21">
        <f>Proyectos[[#This Row],[Monto de Donación (Solicitado)]]+Proyectos[[#This Row],[Aporte Propio]]</f>
        <v>316760404</v>
      </c>
      <c r="AC98" s="21">
        <f>Proyectos[[#This Row],[Monto de Donación (Solicitado)]]+IFERROR(VLOOKUP(Proyectos[[#This Row],[Folio Proyecto]],'[1]Solicitudes Especiales'!R:S,2,FALSE),0)</f>
        <v>316760404</v>
      </c>
      <c r="AD98" s="26" t="s">
        <v>969</v>
      </c>
      <c r="AE98" s="19"/>
      <c r="AF9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8" s="21" t="str">
        <f>IFERROR(VLOOKUP(Proyectos[[#This Row],[Folio Proyecto]],[1]!Reporte_Ley_N°21.015[[FOLIO PROYECTO]:[PERMANENCIA EN EL PUESTO DE TRABAJO LUEGO DE 9 MESES]],6,FALSE),"Sin Información")</f>
        <v>Sin Información</v>
      </c>
      <c r="AI98" s="21"/>
      <c r="AJ98" s="22" t="str">
        <f>IF(OR(Proyectos[[#This Row],[Fecha de Incio]]="Sin Información",Proyectos[[#This Row],[Fecha de Incio]]=""),"Sin Información",EDATE(Proyectos[[#This Row],[Fecha de Incio]],Proyectos[[#This Row],[Duración Aprobada]]))</f>
        <v>Sin Información</v>
      </c>
      <c r="AK98" s="27" t="str">
        <f ca="1">IF(Proyectos[[#This Row],[Fecha de Término]]="Sin Información","Sin Información",IF(Proyectos[[#This Row],[Fecha de Término]]&gt;TODAY(),"En Ejecución",IF(Proyectos[[#This Row],[Fecha de Término]]&lt;TODAY(),"Finalizado","FALSO")))</f>
        <v>Sin Información</v>
      </c>
      <c r="AL98" s="27" t="s">
        <v>976</v>
      </c>
      <c r="AS98" s="13" t="str" cm="1">
        <f t="array" ref="AS98">IF(Proyectos[[#This Row],[Evaluado]]="SI",_xlfn.TEXTJOIN(" 
",TRUE,_xlfn._xlws.FILTER([1]!Interacciones[Fecha],([1]!Interacciones[Folio Proyecto]=Proyectos[[#This Row],[Folio Proyecto]])*([1]!Interacciones[Tipo]=[1]Categoría!$G$2),"Sin Observaciones")),"Sin Evaluación")</f>
        <v>Sin Evaluación</v>
      </c>
      <c r="AT98" s="13" t="str" cm="1">
        <f t="array" ref="AT98">IF(Proyectos[[#This Row],[Evaluado]]="SI",_xlfn.TEXTJOIN(" 
",TRUE,_xlfn._xlws.FILTER([1]!Interacciones[Fecha],([1]!Interacciones[Folio Proyecto]=Proyectos[[#This Row],[Folio Proyecto]])*([1]!Interacciones[Tipo]=[1]Categoría!$G$3),"Sin Corrección")),"Sin Evaluación")</f>
        <v>Sin Evaluación</v>
      </c>
      <c r="AU98" s="29" t="str">
        <f>IF(IFERROR(FIND(AU$1,Proyectos[[#This Row],[Región (es)]]),0)&gt;0,1,"0")</f>
        <v>0</v>
      </c>
      <c r="AV98" s="29" t="str">
        <f>IF(IFERROR(FIND(AV$1,Proyectos[[#This Row],[Región (es)]]),0)&gt;0,1,"0")</f>
        <v>0</v>
      </c>
      <c r="AW98" s="29" t="str">
        <f>IF(IFERROR(FIND(AW$1,Proyectos[[#This Row],[Región (es)]]),0)&gt;0,1,"0")</f>
        <v>0</v>
      </c>
      <c r="AX98" s="29" t="str">
        <f>IF(IFERROR(FIND(AX$1,Proyectos[[#This Row],[Región (es)]]),0)&gt;0,1,"0")</f>
        <v>0</v>
      </c>
      <c r="AY98" s="29" t="str">
        <f>IF(IFERROR(FIND(AY$1,Proyectos[[#This Row],[Región (es)]]),0)&gt;0,1,"0")</f>
        <v>0</v>
      </c>
      <c r="AZ98" s="29">
        <f>IF(IFERROR(FIND(AZ$1,Proyectos[[#This Row],[Región (es)]]),0)&gt;0,1,"0")</f>
        <v>1</v>
      </c>
      <c r="BA98" s="29">
        <f>IF(IFERROR(FIND(BA$1,Proyectos[[#This Row],[Región (es)]]),0)&gt;0,1,"0")</f>
        <v>1</v>
      </c>
      <c r="BB98" s="29">
        <f>IF(IFERROR(FIND(BB$1,Proyectos[[#This Row],[Región (es)]]),0)&gt;0,1,"0")</f>
        <v>1</v>
      </c>
      <c r="BC98" s="29" t="str">
        <f>IF(IFERROR(FIND(BC$1,Proyectos[[#This Row],[Región (es)]]),0)&gt;0,1,"0")</f>
        <v>0</v>
      </c>
      <c r="BD98" s="29" t="str">
        <f>IF(IFERROR(FIND(BD$1,Proyectos[[#This Row],[Región (es)]]),0)&gt;0,1,"0")</f>
        <v>0</v>
      </c>
      <c r="BE98" s="29" t="str">
        <f>IF(IFERROR(FIND(BE$1,Proyectos[[#This Row],[Región (es)]]),0)&gt;0,1,"0")</f>
        <v>0</v>
      </c>
      <c r="BF98" s="29" t="str">
        <f>IF(IFERROR(FIND(BF$1,Proyectos[[#This Row],[Región (es)]]),0)&gt;0,1,"0")</f>
        <v>0</v>
      </c>
      <c r="BG98" s="29" t="str">
        <f>IF(IFERROR(FIND(BG$1,Proyectos[[#This Row],[Región (es)]]),0)&gt;0,1,"0")</f>
        <v>0</v>
      </c>
      <c r="BH98" s="29" t="str">
        <f>IF(IFERROR(FIND(BH$1,Proyectos[[#This Row],[Región (es)]]),0)&gt;0,1,"0")</f>
        <v>0</v>
      </c>
      <c r="BI98" s="29" t="str">
        <f>IF(IFERROR(FIND(BI$1,Proyectos[[#This Row],[Región (es)]]),0)&gt;0,1,"0")</f>
        <v>0</v>
      </c>
      <c r="BJ98" s="29" t="str">
        <f>IF(IFERROR(FIND(BJ$1,Proyectos[[#This Row],[Región (es)]]),0)&gt;0,1,"0")</f>
        <v>0</v>
      </c>
    </row>
    <row r="99" spans="1:62" hidden="1" x14ac:dyDescent="0.25">
      <c r="A99" s="12">
        <f>IF(Proyectos[[#This Row],[Estado]]="Aprobado",ROW(),"0")</f>
        <v>99</v>
      </c>
      <c r="B99" s="13">
        <v>3715</v>
      </c>
      <c r="C99" s="37">
        <v>126</v>
      </c>
      <c r="D99" s="38" t="s">
        <v>1024</v>
      </c>
      <c r="E99" s="14"/>
      <c r="F99" s="41">
        <v>45306</v>
      </c>
      <c r="G99" s="15"/>
      <c r="H99" s="14">
        <v>45306</v>
      </c>
      <c r="I99" s="14"/>
      <c r="J99" s="14">
        <v>45306</v>
      </c>
      <c r="K99" s="13" t="s">
        <v>1271</v>
      </c>
      <c r="L99" s="13" t="s">
        <v>1272</v>
      </c>
      <c r="M99" s="13">
        <v>3715</v>
      </c>
      <c r="N99" s="16" t="s">
        <v>974</v>
      </c>
      <c r="O99" s="16"/>
      <c r="P99" s="16" t="s">
        <v>950</v>
      </c>
      <c r="Q99" s="16"/>
      <c r="R99" s="16">
        <v>27</v>
      </c>
      <c r="U99" s="13">
        <v>36</v>
      </c>
      <c r="V99" s="13">
        <f>Proyectos[[#This Row],[Duración Inicial en Meses]]+IFERROR(VLOOKUP(Proyectos[[#This Row],[Folio Proyecto]],'[1]Solicitudes Especiales'!O:P,2,FALSE),0)</f>
        <v>36</v>
      </c>
      <c r="W99" s="12">
        <v>73</v>
      </c>
      <c r="X99" s="13" t="s">
        <v>1082</v>
      </c>
      <c r="Y99" s="16" t="s">
        <v>952</v>
      </c>
      <c r="Z99" s="17">
        <v>531414845</v>
      </c>
      <c r="AA99" s="17">
        <v>261741640</v>
      </c>
      <c r="AB99" s="17">
        <f>Proyectos[[#This Row],[Monto de Donación (Solicitado)]]+Proyectos[[#This Row],[Aporte Propio]]</f>
        <v>793156485</v>
      </c>
      <c r="AC99" s="17">
        <f>Proyectos[[#This Row],[Monto de Donación (Solicitado)]]+IFERROR(VLOOKUP(Proyectos[[#This Row],[Folio Proyecto]],'[1]Solicitudes Especiales'!R:S,2,FALSE),0)</f>
        <v>531414845</v>
      </c>
      <c r="AD99" s="18"/>
      <c r="AE99" s="18"/>
      <c r="AF9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9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99" s="17" t="str">
        <f>IFERROR(VLOOKUP(Proyectos[[#This Row],[Folio Proyecto]],[1]!Reporte_Ley_N°21.015[[FOLIO PROYECTO]:[PERMANENCIA EN EL PUESTO DE TRABAJO LUEGO DE 9 MESES]],6,FALSE),"Sin Información")</f>
        <v>Sin Información</v>
      </c>
      <c r="AI99" s="17"/>
      <c r="AJ99" s="20" t="str">
        <f>IF(OR(Proyectos[[#This Row],[Fecha de Incio]]="Sin Información",Proyectos[[#This Row],[Fecha de Incio]]=""),"Sin Información",EDATE(Proyectos[[#This Row],[Fecha de Incio]],Proyectos[[#This Row],[Duración Aprobada]]))</f>
        <v>Sin Información</v>
      </c>
      <c r="AK99" s="20" t="str">
        <f ca="1">IF(Proyectos[[#This Row],[Fecha de Término]]="Sin Información","Sin Información",IF(Proyectos[[#This Row],[Fecha de Término]]&gt;TODAY(),"En Ejecución",IF(Proyectos[[#This Row],[Fecha de Término]]&lt;TODAY(),"Finalizado","FALSO")))</f>
        <v>Sin Información</v>
      </c>
      <c r="AL99" s="27" t="s">
        <v>976</v>
      </c>
      <c r="AM99" s="20"/>
      <c r="AN99" s="20"/>
      <c r="AO99" s="20"/>
      <c r="AP99" s="20"/>
      <c r="AQ99" s="20"/>
      <c r="AS99" s="13" t="str" cm="1">
        <f t="array" ref="AS99">IF(Proyectos[[#This Row],[Evaluado]]="SI",_xlfn.TEXTJOIN(" 
",TRUE,_xlfn._xlws.FILTER([1]!Interacciones[Fecha],([1]!Interacciones[Folio Proyecto]=Proyectos[[#This Row],[Folio Proyecto]])*([1]!Interacciones[Tipo]=[1]Categoría!$G$2),"Sin Observaciones")),"Sin Evaluación")</f>
        <v>Sin Evaluación</v>
      </c>
      <c r="AT99" s="13" t="str" cm="1">
        <f t="array" ref="AT99">IF(Proyectos[[#This Row],[Evaluado]]="SI",_xlfn.TEXTJOIN(" 
",TRUE,_xlfn._xlws.FILTER([1]!Interacciones[Fecha],([1]!Interacciones[Folio Proyecto]=Proyectos[[#This Row],[Folio Proyecto]])*([1]!Interacciones[Tipo]=[1]Categoría!$G$3),"Sin Corrección")),"Sin Evaluación")</f>
        <v>Sin Evaluación</v>
      </c>
      <c r="AU99" s="29" t="str">
        <f>IF(IFERROR(FIND(AU$1,Proyectos[[#This Row],[Región (es)]]),0)&gt;0,1,"0")</f>
        <v>0</v>
      </c>
      <c r="AV99" s="29" t="str">
        <f>IF(IFERROR(FIND(AV$1,Proyectos[[#This Row],[Región (es)]]),0)&gt;0,1,"0")</f>
        <v>0</v>
      </c>
      <c r="AW99" s="29" t="str">
        <f>IF(IFERROR(FIND(AW$1,Proyectos[[#This Row],[Región (es)]]),0)&gt;0,1,"0")</f>
        <v>0</v>
      </c>
      <c r="AX99" s="29" t="str">
        <f>IF(IFERROR(FIND(AX$1,Proyectos[[#This Row],[Región (es)]]),0)&gt;0,1,"0")</f>
        <v>0</v>
      </c>
      <c r="AY99" s="29" t="str">
        <f>IF(IFERROR(FIND(AY$1,Proyectos[[#This Row],[Región (es)]]),0)&gt;0,1,"0")</f>
        <v>0</v>
      </c>
      <c r="AZ99" s="29" t="str">
        <f>IF(IFERROR(FIND(AZ$1,Proyectos[[#This Row],[Región (es)]]),0)&gt;0,1,"0")</f>
        <v>0</v>
      </c>
      <c r="BA99" s="29">
        <f>IF(IFERROR(FIND(BA$1,Proyectos[[#This Row],[Región (es)]]),0)&gt;0,1,"0")</f>
        <v>1</v>
      </c>
      <c r="BB99" s="29" t="str">
        <f>IF(IFERROR(FIND(BB$1,Proyectos[[#This Row],[Región (es)]]),0)&gt;0,1,"0")</f>
        <v>0</v>
      </c>
      <c r="BC99" s="29" t="str">
        <f>IF(IFERROR(FIND(BC$1,Proyectos[[#This Row],[Región (es)]]),0)&gt;0,1,"0")</f>
        <v>0</v>
      </c>
      <c r="BD99" s="29" t="str">
        <f>IF(IFERROR(FIND(BD$1,Proyectos[[#This Row],[Región (es)]]),0)&gt;0,1,"0")</f>
        <v>0</v>
      </c>
      <c r="BE99" s="29" t="str">
        <f>IF(IFERROR(FIND(BE$1,Proyectos[[#This Row],[Región (es)]]),0)&gt;0,1,"0")</f>
        <v>0</v>
      </c>
      <c r="BF99" s="29" t="str">
        <f>IF(IFERROR(FIND(BF$1,Proyectos[[#This Row],[Región (es)]]),0)&gt;0,1,"0")</f>
        <v>0</v>
      </c>
      <c r="BG99" s="29" t="str">
        <f>IF(IFERROR(FIND(BG$1,Proyectos[[#This Row],[Región (es)]]),0)&gt;0,1,"0")</f>
        <v>0</v>
      </c>
      <c r="BH99" s="29" t="str">
        <f>IF(IFERROR(FIND(BH$1,Proyectos[[#This Row],[Región (es)]]),0)&gt;0,1,"0")</f>
        <v>0</v>
      </c>
      <c r="BI99" s="29" t="str">
        <f>IF(IFERROR(FIND(BI$1,Proyectos[[#This Row],[Región (es)]]),0)&gt;0,1,"0")</f>
        <v>0</v>
      </c>
      <c r="BJ99" s="29" t="str">
        <f>IF(IFERROR(FIND(BJ$1,Proyectos[[#This Row],[Región (es)]]),0)&gt;0,1,"0")</f>
        <v>0</v>
      </c>
    </row>
    <row r="100" spans="1:62" hidden="1" x14ac:dyDescent="0.25">
      <c r="A100" s="12">
        <f>IF(Proyectos[[#This Row],[Estado]]="Aprobado",ROW(),"0")</f>
        <v>100</v>
      </c>
      <c r="B100" s="13">
        <v>3711</v>
      </c>
      <c r="C100" s="37">
        <v>762</v>
      </c>
      <c r="D100" s="38" t="s">
        <v>622</v>
      </c>
      <c r="E100" s="14"/>
      <c r="F100" s="41">
        <v>45306</v>
      </c>
      <c r="G100" s="15"/>
      <c r="H100" s="14">
        <v>45306</v>
      </c>
      <c r="I100" s="14"/>
      <c r="J100" s="14">
        <v>45306</v>
      </c>
      <c r="K100" s="13" t="s">
        <v>1273</v>
      </c>
      <c r="L100" s="13" t="s">
        <v>1274</v>
      </c>
      <c r="M100" s="13">
        <v>3711</v>
      </c>
      <c r="N100" s="16" t="s">
        <v>974</v>
      </c>
      <c r="O100" s="16"/>
      <c r="P100" s="16" t="s">
        <v>950</v>
      </c>
      <c r="Q100" s="16"/>
      <c r="R100" s="16">
        <v>17</v>
      </c>
      <c r="U100" s="13">
        <v>24</v>
      </c>
      <c r="V100" s="13">
        <f>Proyectos[[#This Row],[Duración Inicial en Meses]]+IFERROR(VLOOKUP(Proyectos[[#This Row],[Folio Proyecto]],'[1]Solicitudes Especiales'!O:P,2,FALSE),0)</f>
        <v>24</v>
      </c>
      <c r="W100" s="12">
        <v>66</v>
      </c>
      <c r="X100" s="13" t="s">
        <v>1275</v>
      </c>
      <c r="Y100" s="16" t="s">
        <v>952</v>
      </c>
      <c r="Z100" s="17">
        <v>414907491</v>
      </c>
      <c r="AA100" s="17">
        <v>30000000</v>
      </c>
      <c r="AB100" s="17">
        <f>Proyectos[[#This Row],[Monto de Donación (Solicitado)]]+Proyectos[[#This Row],[Aporte Propio]]</f>
        <v>444907491</v>
      </c>
      <c r="AC100" s="17">
        <f>Proyectos[[#This Row],[Monto de Donación (Solicitado)]]+IFERROR(VLOOKUP(Proyectos[[#This Row],[Folio Proyecto]],'[1]Solicitudes Especiales'!R:S,2,FALSE),0)</f>
        <v>414907491</v>
      </c>
      <c r="AD100" s="18"/>
      <c r="AE100" s="18"/>
      <c r="AF10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0" s="17" t="str">
        <f>IFERROR(VLOOKUP(Proyectos[[#This Row],[Folio Proyecto]],[1]!Reporte_Ley_N°21.015[[FOLIO PROYECTO]:[PERMANENCIA EN EL PUESTO DE TRABAJO LUEGO DE 9 MESES]],6,FALSE),"Sin Información")</f>
        <v>Sin Información</v>
      </c>
      <c r="AI100" s="17"/>
      <c r="AJ100" s="20" t="str">
        <f>IF(OR(Proyectos[[#This Row],[Fecha de Incio]]="Sin Información",Proyectos[[#This Row],[Fecha de Incio]]=""),"Sin Información",EDATE(Proyectos[[#This Row],[Fecha de Incio]],Proyectos[[#This Row],[Duración Aprobada]]))</f>
        <v>Sin Información</v>
      </c>
      <c r="AK100" s="20" t="str">
        <f ca="1">IF(Proyectos[[#This Row],[Fecha de Término]]="Sin Información","Sin Información",IF(Proyectos[[#This Row],[Fecha de Término]]&gt;TODAY(),"En Ejecución",IF(Proyectos[[#This Row],[Fecha de Término]]&lt;TODAY(),"Finalizado","FALSO")))</f>
        <v>Sin Información</v>
      </c>
      <c r="AL100" s="27" t="s">
        <v>988</v>
      </c>
      <c r="AM100" s="20"/>
      <c r="AN100" s="20"/>
      <c r="AO100" s="20"/>
      <c r="AP100" s="20"/>
      <c r="AQ100" s="20"/>
      <c r="AS100" s="13" t="str" cm="1">
        <f t="array" ref="AS100">IF(Proyectos[[#This Row],[Evaluado]]="SI",_xlfn.TEXTJOIN(" 
",TRUE,_xlfn._xlws.FILTER([1]!Interacciones[Fecha],([1]!Interacciones[Folio Proyecto]=Proyectos[[#This Row],[Folio Proyecto]])*([1]!Interacciones[Tipo]=[1]Categoría!$G$2),"Sin Observaciones")),"Sin Evaluación")</f>
        <v>Sin Evaluación</v>
      </c>
      <c r="AT100" s="13" t="str" cm="1">
        <f t="array" ref="AT100">IF(Proyectos[[#This Row],[Evaluado]]="SI",_xlfn.TEXTJOIN(" 
",TRUE,_xlfn._xlws.FILTER([1]!Interacciones[Fecha],([1]!Interacciones[Folio Proyecto]=Proyectos[[#This Row],[Folio Proyecto]])*([1]!Interacciones[Tipo]=[1]Categoría!$G$3),"Sin Corrección")),"Sin Evaluación")</f>
        <v>Sin Evaluación</v>
      </c>
      <c r="AU100" s="29" t="str">
        <f>IF(IFERROR(FIND(AU$1,Proyectos[[#This Row],[Región (es)]]),0)&gt;0,1,"0")</f>
        <v>0</v>
      </c>
      <c r="AV100" s="29" t="str">
        <f>IF(IFERROR(FIND(AV$1,Proyectos[[#This Row],[Región (es)]]),0)&gt;0,1,"0")</f>
        <v>0</v>
      </c>
      <c r="AW100" s="29">
        <f>IF(IFERROR(FIND(AW$1,Proyectos[[#This Row],[Región (es)]]),0)&gt;0,1,"0")</f>
        <v>1</v>
      </c>
      <c r="AX100" s="29" t="str">
        <f>IF(IFERROR(FIND(AX$1,Proyectos[[#This Row],[Región (es)]]),0)&gt;0,1,"0")</f>
        <v>0</v>
      </c>
      <c r="AY100" s="29">
        <f>IF(IFERROR(FIND(AY$1,Proyectos[[#This Row],[Región (es)]]),0)&gt;0,1,"0")</f>
        <v>1</v>
      </c>
      <c r="AZ100" s="29" t="str">
        <f>IF(IFERROR(FIND(AZ$1,Proyectos[[#This Row],[Región (es)]]),0)&gt;0,1,"0")</f>
        <v>0</v>
      </c>
      <c r="BA100" s="29" t="str">
        <f>IF(IFERROR(FIND(BA$1,Proyectos[[#This Row],[Región (es)]]),0)&gt;0,1,"0")</f>
        <v>0</v>
      </c>
      <c r="BB100" s="29">
        <f>IF(IFERROR(FIND(BB$1,Proyectos[[#This Row],[Región (es)]]),0)&gt;0,1,"0")</f>
        <v>1</v>
      </c>
      <c r="BC100" s="29" t="str">
        <f>IF(IFERROR(FIND(BC$1,Proyectos[[#This Row],[Región (es)]]),0)&gt;0,1,"0")</f>
        <v>0</v>
      </c>
      <c r="BD100" s="29" t="str">
        <f>IF(IFERROR(FIND(BD$1,Proyectos[[#This Row],[Región (es)]]),0)&gt;0,1,"0")</f>
        <v>0</v>
      </c>
      <c r="BE100" s="29" t="str">
        <f>IF(IFERROR(FIND(BE$1,Proyectos[[#This Row],[Región (es)]]),0)&gt;0,1,"0")</f>
        <v>0</v>
      </c>
      <c r="BF100" s="29" t="str">
        <f>IF(IFERROR(FIND(BF$1,Proyectos[[#This Row],[Región (es)]]),0)&gt;0,1,"0")</f>
        <v>0</v>
      </c>
      <c r="BG100" s="29" t="str">
        <f>IF(IFERROR(FIND(BG$1,Proyectos[[#This Row],[Región (es)]]),0)&gt;0,1,"0")</f>
        <v>0</v>
      </c>
      <c r="BH100" s="29" t="str">
        <f>IF(IFERROR(FIND(BH$1,Proyectos[[#This Row],[Región (es)]]),0)&gt;0,1,"0")</f>
        <v>0</v>
      </c>
      <c r="BI100" s="29" t="str">
        <f>IF(IFERROR(FIND(BI$1,Proyectos[[#This Row],[Región (es)]]),0)&gt;0,1,"0")</f>
        <v>0</v>
      </c>
      <c r="BJ100" s="29" t="str">
        <f>IF(IFERROR(FIND(BJ$1,Proyectos[[#This Row],[Región (es)]]),0)&gt;0,1,"0")</f>
        <v>0</v>
      </c>
    </row>
    <row r="101" spans="1:62" hidden="1" x14ac:dyDescent="0.25">
      <c r="A101" s="12">
        <f>IF(Proyectos[[#This Row],[Estado]]="Aprobado",ROW(),"0")</f>
        <v>101</v>
      </c>
      <c r="B101" s="13">
        <v>3713</v>
      </c>
      <c r="C101" s="37">
        <v>215</v>
      </c>
      <c r="D101" s="38" t="s">
        <v>962</v>
      </c>
      <c r="E101" s="14"/>
      <c r="F101" s="41">
        <v>45306</v>
      </c>
      <c r="G101" s="15"/>
      <c r="H101" s="14">
        <v>45306</v>
      </c>
      <c r="I101" s="14"/>
      <c r="J101" s="14">
        <v>45306</v>
      </c>
      <c r="K101" s="13" t="s">
        <v>1276</v>
      </c>
      <c r="L101" s="13" t="s">
        <v>1277</v>
      </c>
      <c r="M101" s="13">
        <v>3713</v>
      </c>
      <c r="N101" s="16" t="s">
        <v>974</v>
      </c>
      <c r="O101" s="16"/>
      <c r="P101" s="16" t="s">
        <v>950</v>
      </c>
      <c r="Q101" s="16"/>
      <c r="R101" s="16">
        <v>250</v>
      </c>
      <c r="U101" s="13">
        <v>60</v>
      </c>
      <c r="V101" s="13">
        <f>Proyectos[[#This Row],[Duración Inicial en Meses]]+IFERROR(VLOOKUP(Proyectos[[#This Row],[Folio Proyecto]],'[1]Solicitudes Especiales'!O:P,2,FALSE),0)</f>
        <v>60</v>
      </c>
      <c r="W101" s="12">
        <v>500</v>
      </c>
      <c r="X101" s="13" t="s">
        <v>1167</v>
      </c>
      <c r="Y101" s="16" t="s">
        <v>952</v>
      </c>
      <c r="Z101" s="17">
        <v>2215467300</v>
      </c>
      <c r="AA101" s="17">
        <v>0</v>
      </c>
      <c r="AB101" s="17">
        <f>Proyectos[[#This Row],[Monto de Donación (Solicitado)]]+Proyectos[[#This Row],[Aporte Propio]]</f>
        <v>2215467300</v>
      </c>
      <c r="AC101" s="17">
        <f>Proyectos[[#This Row],[Monto de Donación (Solicitado)]]+IFERROR(VLOOKUP(Proyectos[[#This Row],[Folio Proyecto]],'[1]Solicitudes Especiales'!R:S,2,FALSE),0)</f>
        <v>2215467300</v>
      </c>
      <c r="AD101" s="18"/>
      <c r="AE101" s="18"/>
      <c r="AF10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1" s="17" t="str">
        <f>IFERROR(VLOOKUP(Proyectos[[#This Row],[Folio Proyecto]],[1]!Reporte_Ley_N°21.015[[FOLIO PROYECTO]:[PERMANENCIA EN EL PUESTO DE TRABAJO LUEGO DE 9 MESES]],6,FALSE),"Sin Información")</f>
        <v>Sin Información</v>
      </c>
      <c r="AI101" s="17"/>
      <c r="AJ101" s="20" t="str">
        <f>IF(OR(Proyectos[[#This Row],[Fecha de Incio]]="Sin Información",Proyectos[[#This Row],[Fecha de Incio]]=""),"Sin Información",EDATE(Proyectos[[#This Row],[Fecha de Incio]],Proyectos[[#This Row],[Duración Aprobada]]))</f>
        <v>Sin Información</v>
      </c>
      <c r="AK101" s="20" t="str">
        <f ca="1">IF(Proyectos[[#This Row],[Fecha de Término]]="Sin Información","Sin Información",IF(Proyectos[[#This Row],[Fecha de Término]]&gt;TODAY(),"En Ejecución",IF(Proyectos[[#This Row],[Fecha de Término]]&lt;TODAY(),"Finalizado","FALSO")))</f>
        <v>Sin Información</v>
      </c>
      <c r="AL101" s="27" t="s">
        <v>976</v>
      </c>
      <c r="AM101" s="20"/>
      <c r="AN101" s="20"/>
      <c r="AO101" s="20"/>
      <c r="AP101" s="20"/>
      <c r="AQ101" s="20"/>
      <c r="AS101" s="13" t="str" cm="1">
        <f t="array" ref="AS101">IF(Proyectos[[#This Row],[Evaluado]]="SI",_xlfn.TEXTJOIN(" 
",TRUE,_xlfn._xlws.FILTER([1]!Interacciones[Fecha],([1]!Interacciones[Folio Proyecto]=Proyectos[[#This Row],[Folio Proyecto]])*([1]!Interacciones[Tipo]=[1]Categoría!$G$2),"Sin Observaciones")),"Sin Evaluación")</f>
        <v>Sin Evaluación</v>
      </c>
      <c r="AT101" s="13" t="str" cm="1">
        <f t="array" ref="AT101">IF(Proyectos[[#This Row],[Evaluado]]="SI",_xlfn.TEXTJOIN(" 
",TRUE,_xlfn._xlws.FILTER([1]!Interacciones[Fecha],([1]!Interacciones[Folio Proyecto]=Proyectos[[#This Row],[Folio Proyecto]])*([1]!Interacciones[Tipo]=[1]Categoría!$G$3),"Sin Corrección")),"Sin Evaluación")</f>
        <v>Sin Evaluación</v>
      </c>
      <c r="AU101" s="29" t="str">
        <f>IF(IFERROR(FIND(AU$1,Proyectos[[#This Row],[Región (es)]]),0)&gt;0,1,"0")</f>
        <v>0</v>
      </c>
      <c r="AV101" s="29" t="str">
        <f>IF(IFERROR(FIND(AV$1,Proyectos[[#This Row],[Región (es)]]),0)&gt;0,1,"0")</f>
        <v>0</v>
      </c>
      <c r="AW101" s="29" t="str">
        <f>IF(IFERROR(FIND(AW$1,Proyectos[[#This Row],[Región (es)]]),0)&gt;0,1,"0")</f>
        <v>0</v>
      </c>
      <c r="AX101" s="29" t="str">
        <f>IF(IFERROR(FIND(AX$1,Proyectos[[#This Row],[Región (es)]]),0)&gt;0,1,"0")</f>
        <v>0</v>
      </c>
      <c r="AY101" s="29" t="str">
        <f>IF(IFERROR(FIND(AY$1,Proyectos[[#This Row],[Región (es)]]),0)&gt;0,1,"0")</f>
        <v>0</v>
      </c>
      <c r="AZ101" s="29" t="str">
        <f>IF(IFERROR(FIND(AZ$1,Proyectos[[#This Row],[Región (es)]]),0)&gt;0,1,"0")</f>
        <v>0</v>
      </c>
      <c r="BA101" s="29" t="str">
        <f>IF(IFERROR(FIND(BA$1,Proyectos[[#This Row],[Región (es)]]),0)&gt;0,1,"0")</f>
        <v>0</v>
      </c>
      <c r="BB101" s="29" t="str">
        <f>IF(IFERROR(FIND(BB$1,Proyectos[[#This Row],[Región (es)]]),0)&gt;0,1,"0")</f>
        <v>0</v>
      </c>
      <c r="BC101" s="29" t="str">
        <f>IF(IFERROR(FIND(BC$1,Proyectos[[#This Row],[Región (es)]]),0)&gt;0,1,"0")</f>
        <v>0</v>
      </c>
      <c r="BD101" s="29" t="str">
        <f>IF(IFERROR(FIND(BD$1,Proyectos[[#This Row],[Región (es)]]),0)&gt;0,1,"0")</f>
        <v>0</v>
      </c>
      <c r="BE101" s="29" t="str">
        <f>IF(IFERROR(FIND(BE$1,Proyectos[[#This Row],[Región (es)]]),0)&gt;0,1,"0")</f>
        <v>0</v>
      </c>
      <c r="BF101" s="29" t="str">
        <f>IF(IFERROR(FIND(BF$1,Proyectos[[#This Row],[Región (es)]]),0)&gt;0,1,"0")</f>
        <v>0</v>
      </c>
      <c r="BG101" s="29" t="str">
        <f>IF(IFERROR(FIND(BG$1,Proyectos[[#This Row],[Región (es)]]),0)&gt;0,1,"0")</f>
        <v>0</v>
      </c>
      <c r="BH101" s="29" t="str">
        <f>IF(IFERROR(FIND(BH$1,Proyectos[[#This Row],[Región (es)]]),0)&gt;0,1,"0")</f>
        <v>0</v>
      </c>
      <c r="BI101" s="29" t="str">
        <f>IF(IFERROR(FIND(BI$1,Proyectos[[#This Row],[Región (es)]]),0)&gt;0,1,"0")</f>
        <v>0</v>
      </c>
      <c r="BJ101" s="29" t="str">
        <f>IF(IFERROR(FIND(BJ$1,Proyectos[[#This Row],[Región (es)]]),0)&gt;0,1,"0")</f>
        <v>0</v>
      </c>
    </row>
    <row r="102" spans="1:62" hidden="1" x14ac:dyDescent="0.25">
      <c r="A102" s="12">
        <f>IF(Proyectos[[#This Row],[Estado]]="Aprobado",ROW(),"0")</f>
        <v>102</v>
      </c>
      <c r="B102" s="13">
        <v>3676</v>
      </c>
      <c r="C102" s="37">
        <v>871</v>
      </c>
      <c r="D102" s="38" t="s">
        <v>1270</v>
      </c>
      <c r="E102" s="14"/>
      <c r="F102" s="41">
        <v>45306</v>
      </c>
      <c r="G102" s="15"/>
      <c r="H102" s="14">
        <v>45306</v>
      </c>
      <c r="I102" s="14"/>
      <c r="J102" s="14">
        <v>45306</v>
      </c>
      <c r="K102" s="13" t="s">
        <v>1281</v>
      </c>
      <c r="L102" s="13" t="s">
        <v>1282</v>
      </c>
      <c r="M102" s="13">
        <v>3676</v>
      </c>
      <c r="N102" s="16" t="s">
        <v>974</v>
      </c>
      <c r="O102" s="16"/>
      <c r="P102" s="16" t="s">
        <v>950</v>
      </c>
      <c r="Q102" s="16"/>
      <c r="R102" s="16">
        <v>15</v>
      </c>
      <c r="U102" s="13">
        <v>36</v>
      </c>
      <c r="V102" s="13">
        <f>Proyectos[[#This Row],[Duración Inicial en Meses]]+IFERROR(VLOOKUP(Proyectos[[#This Row],[Folio Proyecto]],'[1]Solicitudes Especiales'!O:P,2,FALSE),0)</f>
        <v>36</v>
      </c>
      <c r="W102" s="12">
        <v>45</v>
      </c>
      <c r="X102" s="13" t="s">
        <v>1082</v>
      </c>
      <c r="Y102" s="16" t="s">
        <v>952</v>
      </c>
      <c r="Z102" s="17">
        <v>219670000</v>
      </c>
      <c r="AA102" s="17">
        <v>6500000</v>
      </c>
      <c r="AB102" s="17">
        <f>Proyectos[[#This Row],[Monto de Donación (Solicitado)]]+Proyectos[[#This Row],[Aporte Propio]]</f>
        <v>226170000</v>
      </c>
      <c r="AC102" s="17">
        <f>Proyectos[[#This Row],[Monto de Donación (Solicitado)]]+IFERROR(VLOOKUP(Proyectos[[#This Row],[Folio Proyecto]],'[1]Solicitudes Especiales'!R:S,2,FALSE),0)</f>
        <v>219670000</v>
      </c>
      <c r="AD102" s="18"/>
      <c r="AE102" s="18"/>
      <c r="AF10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2" s="17" t="str">
        <f>IFERROR(VLOOKUP(Proyectos[[#This Row],[Folio Proyecto]],[1]!Reporte_Ley_N°21.015[[FOLIO PROYECTO]:[PERMANENCIA EN EL PUESTO DE TRABAJO LUEGO DE 9 MESES]],6,FALSE),"Sin Información")</f>
        <v>Sin Información</v>
      </c>
      <c r="AI102" s="17"/>
      <c r="AJ102" s="20" t="str">
        <f>IF(OR(Proyectos[[#This Row],[Fecha de Incio]]="Sin Información",Proyectos[[#This Row],[Fecha de Incio]]=""),"Sin Información",EDATE(Proyectos[[#This Row],[Fecha de Incio]],Proyectos[[#This Row],[Duración Aprobada]]))</f>
        <v>Sin Información</v>
      </c>
      <c r="AK102" s="20" t="str">
        <f ca="1">IF(Proyectos[[#This Row],[Fecha de Término]]="Sin Información","Sin Información",IF(Proyectos[[#This Row],[Fecha de Término]]&gt;TODAY(),"En Ejecución",IF(Proyectos[[#This Row],[Fecha de Término]]&lt;TODAY(),"Finalizado","FALSO")))</f>
        <v>Sin Información</v>
      </c>
      <c r="AL102" s="27" t="s">
        <v>988</v>
      </c>
      <c r="AM102" s="20"/>
      <c r="AN102" s="20"/>
      <c r="AO102" s="20"/>
      <c r="AP102" s="20"/>
      <c r="AQ102" s="20"/>
      <c r="AS102" s="13" t="str" cm="1">
        <f t="array" ref="AS102">IF(Proyectos[[#This Row],[Evaluado]]="SI",_xlfn.TEXTJOIN(" 
",TRUE,_xlfn._xlws.FILTER([1]!Interacciones[Fecha],([1]!Interacciones[Folio Proyecto]=Proyectos[[#This Row],[Folio Proyecto]])*([1]!Interacciones[Tipo]=[1]Categoría!$G$2),"Sin Observaciones")),"Sin Evaluación")</f>
        <v>Sin Evaluación</v>
      </c>
      <c r="AT102" s="13" t="str" cm="1">
        <f t="array" ref="AT102">IF(Proyectos[[#This Row],[Evaluado]]="SI",_xlfn.TEXTJOIN(" 
",TRUE,_xlfn._xlws.FILTER([1]!Interacciones[Fecha],([1]!Interacciones[Folio Proyecto]=Proyectos[[#This Row],[Folio Proyecto]])*([1]!Interacciones[Tipo]=[1]Categoría!$G$3),"Sin Corrección")),"Sin Evaluación")</f>
        <v>Sin Evaluación</v>
      </c>
      <c r="AU102" s="29" t="str">
        <f>IF(IFERROR(FIND(AU$1,Proyectos[[#This Row],[Región (es)]]),0)&gt;0,1,"0")</f>
        <v>0</v>
      </c>
      <c r="AV102" s="29" t="str">
        <f>IF(IFERROR(FIND(AV$1,Proyectos[[#This Row],[Región (es)]]),0)&gt;0,1,"0")</f>
        <v>0</v>
      </c>
      <c r="AW102" s="29" t="str">
        <f>IF(IFERROR(FIND(AW$1,Proyectos[[#This Row],[Región (es)]]),0)&gt;0,1,"0")</f>
        <v>0</v>
      </c>
      <c r="AX102" s="29" t="str">
        <f>IF(IFERROR(FIND(AX$1,Proyectos[[#This Row],[Región (es)]]),0)&gt;0,1,"0")</f>
        <v>0</v>
      </c>
      <c r="AY102" s="29" t="str">
        <f>IF(IFERROR(FIND(AY$1,Proyectos[[#This Row],[Región (es)]]),0)&gt;0,1,"0")</f>
        <v>0</v>
      </c>
      <c r="AZ102" s="29" t="str">
        <f>IF(IFERROR(FIND(AZ$1,Proyectos[[#This Row],[Región (es)]]),0)&gt;0,1,"0")</f>
        <v>0</v>
      </c>
      <c r="BA102" s="29">
        <f>IF(IFERROR(FIND(BA$1,Proyectos[[#This Row],[Región (es)]]),0)&gt;0,1,"0")</f>
        <v>1</v>
      </c>
      <c r="BB102" s="29" t="str">
        <f>IF(IFERROR(FIND(BB$1,Proyectos[[#This Row],[Región (es)]]),0)&gt;0,1,"0")</f>
        <v>0</v>
      </c>
      <c r="BC102" s="29" t="str">
        <f>IF(IFERROR(FIND(BC$1,Proyectos[[#This Row],[Región (es)]]),0)&gt;0,1,"0")</f>
        <v>0</v>
      </c>
      <c r="BD102" s="29" t="str">
        <f>IF(IFERROR(FIND(BD$1,Proyectos[[#This Row],[Región (es)]]),0)&gt;0,1,"0")</f>
        <v>0</v>
      </c>
      <c r="BE102" s="29" t="str">
        <f>IF(IFERROR(FIND(BE$1,Proyectos[[#This Row],[Región (es)]]),0)&gt;0,1,"0")</f>
        <v>0</v>
      </c>
      <c r="BF102" s="29" t="str">
        <f>IF(IFERROR(FIND(BF$1,Proyectos[[#This Row],[Región (es)]]),0)&gt;0,1,"0")</f>
        <v>0</v>
      </c>
      <c r="BG102" s="29" t="str">
        <f>IF(IFERROR(FIND(BG$1,Proyectos[[#This Row],[Región (es)]]),0)&gt;0,1,"0")</f>
        <v>0</v>
      </c>
      <c r="BH102" s="29" t="str">
        <f>IF(IFERROR(FIND(BH$1,Proyectos[[#This Row],[Región (es)]]),0)&gt;0,1,"0")</f>
        <v>0</v>
      </c>
      <c r="BI102" s="29" t="str">
        <f>IF(IFERROR(FIND(BI$1,Proyectos[[#This Row],[Región (es)]]),0)&gt;0,1,"0")</f>
        <v>0</v>
      </c>
      <c r="BJ102" s="29" t="str">
        <f>IF(IFERROR(FIND(BJ$1,Proyectos[[#This Row],[Región (es)]]),0)&gt;0,1,"0")</f>
        <v>0</v>
      </c>
    </row>
    <row r="103" spans="1:62" hidden="1" x14ac:dyDescent="0.25">
      <c r="A103" s="12">
        <f>IF(Proyectos[[#This Row],[Estado]]="Aprobado",ROW(),"0")</f>
        <v>103</v>
      </c>
      <c r="B103" s="12">
        <v>3814</v>
      </c>
      <c r="C103" s="24">
        <v>762</v>
      </c>
      <c r="D103" s="38" t="s">
        <v>622</v>
      </c>
      <c r="E103" s="14">
        <v>45331</v>
      </c>
      <c r="F103" s="41">
        <v>45379</v>
      </c>
      <c r="G103" s="15">
        <v>45334</v>
      </c>
      <c r="H103" s="14">
        <v>45379</v>
      </c>
      <c r="I103" s="14">
        <v>45386</v>
      </c>
      <c r="J103" s="14">
        <v>45379</v>
      </c>
      <c r="K103" s="13" t="s">
        <v>1284</v>
      </c>
      <c r="L103" s="13" t="s">
        <v>1285</v>
      </c>
      <c r="M103" s="12">
        <v>3814</v>
      </c>
      <c r="N103" s="16" t="s">
        <v>974</v>
      </c>
      <c r="O103" s="16" t="s">
        <v>1283</v>
      </c>
      <c r="P103" s="16" t="s">
        <v>950</v>
      </c>
      <c r="Q103" s="16"/>
      <c r="R103" s="16">
        <v>16</v>
      </c>
      <c r="S103" s="13" t="s">
        <v>958</v>
      </c>
      <c r="T103" s="13" t="s">
        <v>951</v>
      </c>
      <c r="U103" s="13">
        <v>24</v>
      </c>
      <c r="V103" s="13">
        <f>Proyectos[[#This Row],[Duración Inicial en Meses]]+IFERROR(VLOOKUP(Proyectos[[#This Row],[Folio Proyecto]],'[1]Solicitudes Especiales'!O:P,2,FALSE),0)</f>
        <v>24</v>
      </c>
      <c r="W103" s="12">
        <v>66</v>
      </c>
      <c r="X103" s="13" t="s">
        <v>1286</v>
      </c>
      <c r="Y103" s="16" t="s">
        <v>952</v>
      </c>
      <c r="Z103" s="17">
        <v>400653575</v>
      </c>
      <c r="AA103" s="17">
        <v>25000000</v>
      </c>
      <c r="AB103" s="17">
        <f>Proyectos[[#This Row],[Monto de Donación (Solicitado)]]+Proyectos[[#This Row],[Aporte Propio]]</f>
        <v>425653575</v>
      </c>
      <c r="AC103" s="17">
        <f>Proyectos[[#This Row],[Monto de Donación (Solicitado)]]+IFERROR(VLOOKUP(Proyectos[[#This Row],[Folio Proyecto]],'[1]Solicitudes Especiales'!R:S,2,FALSE),0)</f>
        <v>400653575</v>
      </c>
      <c r="AD103" s="26" t="s">
        <v>969</v>
      </c>
      <c r="AE103" s="18"/>
      <c r="AF10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3" s="17" t="str">
        <f>IFERROR(VLOOKUP(Proyectos[[#This Row],[Folio Proyecto]],[1]!Reporte_Ley_N°21.015[[FOLIO PROYECTO]:[PERMANENCIA EN EL PUESTO DE TRABAJO LUEGO DE 9 MESES]],6,FALSE),"Sin Información")</f>
        <v>Sin Información</v>
      </c>
      <c r="AI103" s="17"/>
      <c r="AJ103" s="20" t="str">
        <f>IF(OR(Proyectos[[#This Row],[Fecha de Incio]]="Sin Información",Proyectos[[#This Row],[Fecha de Incio]]=""),"Sin Información",EDATE(Proyectos[[#This Row],[Fecha de Incio]],Proyectos[[#This Row],[Duración Aprobada]]))</f>
        <v>Sin Información</v>
      </c>
      <c r="AK103" s="20" t="str">
        <f ca="1">IF(Proyectos[[#This Row],[Fecha de Término]]="Sin Información","Sin Información",IF(Proyectos[[#This Row],[Fecha de Término]]&gt;TODAY(),"En Ejecución",IF(Proyectos[[#This Row],[Fecha de Término]]&lt;TODAY(),"Finalizado","FALSO")))</f>
        <v>Sin Información</v>
      </c>
      <c r="AL103" s="27" t="s">
        <v>976</v>
      </c>
      <c r="AM103" s="20"/>
      <c r="AN103" s="20"/>
      <c r="AO103" s="20"/>
      <c r="AP103" s="20"/>
      <c r="AQ103" s="20"/>
      <c r="AR103" s="13" t="s">
        <v>1260</v>
      </c>
      <c r="AS103" s="13" t="e" cm="1">
        <f t="array" ref="AS103">IF(Proyectos[[#This Row],[Evaluado]]="SI",_xlfn.TEXTJOIN(" 
",TRUE,_xlfn._xlws.FILTER([1]!Interacciones[Fecha],([1]!Interacciones[Folio Proyecto]=Proyectos[[#This Row],[Folio Proyecto]])*([1]!Interacciones[Tipo]=[1]Categoría!$G$2),"Sin Observaciones")),"Sin Evaluación")</f>
        <v>#REF!</v>
      </c>
      <c r="AT103" s="13" t="e" cm="1">
        <f t="array" ref="AT103">IF(Proyectos[[#This Row],[Evaluado]]="SI",_xlfn.TEXTJOIN(" 
",TRUE,_xlfn._xlws.FILTER([1]!Interacciones[Fecha],([1]!Interacciones[Folio Proyecto]=Proyectos[[#This Row],[Folio Proyecto]])*([1]!Interacciones[Tipo]=[1]Categoría!$G$3),"Sin Corrección")),"Sin Evaluación")</f>
        <v>#REF!</v>
      </c>
      <c r="AU103" s="29" t="str">
        <f>IF(IFERROR(FIND(AU$1,Proyectos[[#This Row],[Región (es)]]),0)&gt;0,1,"0")</f>
        <v>0</v>
      </c>
      <c r="AV103" s="29" t="str">
        <f>IF(IFERROR(FIND(AV$1,Proyectos[[#This Row],[Región (es)]]),0)&gt;0,1,"0")</f>
        <v>0</v>
      </c>
      <c r="AW103" s="29" t="str">
        <f>IF(IFERROR(FIND(AW$1,Proyectos[[#This Row],[Región (es)]]),0)&gt;0,1,"0")</f>
        <v>0</v>
      </c>
      <c r="AX103" s="29" t="str">
        <f>IF(IFERROR(FIND(AX$1,Proyectos[[#This Row],[Región (es)]]),0)&gt;0,1,"0")</f>
        <v>0</v>
      </c>
      <c r="AY103" s="29" t="str">
        <f>IF(IFERROR(FIND(AY$1,Proyectos[[#This Row],[Región (es)]]),0)&gt;0,1,"0")</f>
        <v>0</v>
      </c>
      <c r="AZ103" s="29">
        <f>IF(IFERROR(FIND(AZ$1,Proyectos[[#This Row],[Región (es)]]),0)&gt;0,1,"0")</f>
        <v>1</v>
      </c>
      <c r="BA103" s="29">
        <f>IF(IFERROR(FIND(BA$1,Proyectos[[#This Row],[Región (es)]]),0)&gt;0,1,"0")</f>
        <v>1</v>
      </c>
      <c r="BB103" s="29" t="str">
        <f>IF(IFERROR(FIND(BB$1,Proyectos[[#This Row],[Región (es)]]),0)&gt;0,1,"0")</f>
        <v>0</v>
      </c>
      <c r="BC103" s="29" t="str">
        <f>IF(IFERROR(FIND(BC$1,Proyectos[[#This Row],[Región (es)]]),0)&gt;0,1,"0")</f>
        <v>0</v>
      </c>
      <c r="BD103" s="29" t="str">
        <f>IF(IFERROR(FIND(BD$1,Proyectos[[#This Row],[Región (es)]]),0)&gt;0,1,"0")</f>
        <v>0</v>
      </c>
      <c r="BE103" s="29" t="str">
        <f>IF(IFERROR(FIND(BE$1,Proyectos[[#This Row],[Región (es)]]),0)&gt;0,1,"0")</f>
        <v>0</v>
      </c>
      <c r="BF103" s="29" t="str">
        <f>IF(IFERROR(FIND(BF$1,Proyectos[[#This Row],[Región (es)]]),0)&gt;0,1,"0")</f>
        <v>0</v>
      </c>
      <c r="BG103" s="29" t="str">
        <f>IF(IFERROR(FIND(BG$1,Proyectos[[#This Row],[Región (es)]]),0)&gt;0,1,"0")</f>
        <v>0</v>
      </c>
      <c r="BH103" s="29">
        <f>IF(IFERROR(FIND(BH$1,Proyectos[[#This Row],[Región (es)]]),0)&gt;0,1,"0")</f>
        <v>1</v>
      </c>
      <c r="BI103" s="29" t="str">
        <f>IF(IFERROR(FIND(BI$1,Proyectos[[#This Row],[Región (es)]]),0)&gt;0,1,"0")</f>
        <v>0</v>
      </c>
      <c r="BJ103" s="29" t="str">
        <f>IF(IFERROR(FIND(BJ$1,Proyectos[[#This Row],[Región (es)]]),0)&gt;0,1,"0")</f>
        <v>0</v>
      </c>
    </row>
    <row r="104" spans="1:62" hidden="1" x14ac:dyDescent="0.25">
      <c r="A104" s="12">
        <f>IF(Proyectos[[#This Row],[Estado]]="Aprobado",ROW(),"0")</f>
        <v>104</v>
      </c>
      <c r="B104" s="12">
        <v>3866</v>
      </c>
      <c r="C104" s="37">
        <v>493</v>
      </c>
      <c r="D104" s="39" t="s">
        <v>1144</v>
      </c>
      <c r="E104" s="14">
        <v>45316</v>
      </c>
      <c r="F104" s="14">
        <v>45379</v>
      </c>
      <c r="G104" s="15">
        <v>45330</v>
      </c>
      <c r="H104" s="14">
        <v>45379</v>
      </c>
      <c r="I104" s="14">
        <v>45387</v>
      </c>
      <c r="J104" s="14">
        <v>45407</v>
      </c>
      <c r="K104" s="13" t="s">
        <v>1287</v>
      </c>
      <c r="L104" s="13" t="s">
        <v>1202</v>
      </c>
      <c r="M104" s="12">
        <v>3866</v>
      </c>
      <c r="N104" s="13" t="s">
        <v>974</v>
      </c>
      <c r="O104" s="16" t="s">
        <v>1283</v>
      </c>
      <c r="P104" s="16" t="s">
        <v>950</v>
      </c>
      <c r="Q104" s="16"/>
      <c r="R104" s="16">
        <v>157</v>
      </c>
      <c r="S104" s="13" t="s">
        <v>958</v>
      </c>
      <c r="T104" s="13" t="s">
        <v>951</v>
      </c>
      <c r="U104" s="13">
        <v>36</v>
      </c>
      <c r="V104" s="13">
        <f>Proyectos[[#This Row],[Duración Inicial en Meses]]+IFERROR(VLOOKUP(Proyectos[[#This Row],[Folio Proyecto]],'[1]Solicitudes Especiales'!O:P,2,FALSE),0)</f>
        <v>36</v>
      </c>
      <c r="W104" s="12">
        <v>630</v>
      </c>
      <c r="X104" s="13" t="s">
        <v>1288</v>
      </c>
      <c r="Y104" s="16" t="s">
        <v>952</v>
      </c>
      <c r="Z104" s="17">
        <v>2215670038</v>
      </c>
      <c r="AA104" s="17">
        <v>0</v>
      </c>
      <c r="AB104" s="17">
        <f>Proyectos[[#This Row],[Monto de Donación (Solicitado)]]+Proyectos[[#This Row],[Aporte Propio]]</f>
        <v>2215670038</v>
      </c>
      <c r="AC104" s="17">
        <f>Proyectos[[#This Row],[Monto de Donación (Solicitado)]]+IFERROR(VLOOKUP(Proyectos[[#This Row],[Folio Proyecto]],'[1]Solicitudes Especiales'!R:S,2,FALSE),0)</f>
        <v>2215670038</v>
      </c>
      <c r="AD104" s="26" t="s">
        <v>969</v>
      </c>
      <c r="AE104" s="18"/>
      <c r="AF10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4" s="17" t="str">
        <f>IFERROR(VLOOKUP(Proyectos[[#This Row],[Folio Proyecto]],[1]!Reporte_Ley_N°21.015[[FOLIO PROYECTO]:[PERMANENCIA EN EL PUESTO DE TRABAJO LUEGO DE 9 MESES]],6,FALSE),"Sin Información")</f>
        <v>Sin Información</v>
      </c>
      <c r="AI104" s="17"/>
      <c r="AJ104" s="20" t="str">
        <f>IF(OR(Proyectos[[#This Row],[Fecha de Incio]]="Sin Información",Proyectos[[#This Row],[Fecha de Incio]]=""),"Sin Información",EDATE(Proyectos[[#This Row],[Fecha de Incio]],Proyectos[[#This Row],[Duración Aprobada]]))</f>
        <v>Sin Información</v>
      </c>
      <c r="AK104" s="20" t="str">
        <f ca="1">IF(Proyectos[[#This Row],[Fecha de Término]]="Sin Información","Sin Información",IF(Proyectos[[#This Row],[Fecha de Término]]&gt;TODAY(),"En Ejecución",IF(Proyectos[[#This Row],[Fecha de Término]]&lt;TODAY(),"Finalizado","FALSO")))</f>
        <v>Sin Información</v>
      </c>
      <c r="AL104" s="27" t="s">
        <v>976</v>
      </c>
      <c r="AM104" s="20"/>
      <c r="AN104" s="20"/>
      <c r="AO104" s="20"/>
      <c r="AP104" s="20"/>
      <c r="AQ104" s="20"/>
      <c r="AR104" s="13" t="s">
        <v>1260</v>
      </c>
      <c r="AS104" s="13" t="e" cm="1">
        <f t="array" ref="AS104">IF(Proyectos[[#This Row],[Evaluado]]="SI",_xlfn.TEXTJOIN(" 
",TRUE,_xlfn._xlws.FILTER([1]!Interacciones[Fecha],([1]!Interacciones[Folio Proyecto]=Proyectos[[#This Row],[Folio Proyecto]])*([1]!Interacciones[Tipo]=[1]Categoría!$G$2),"Sin Observaciones")),"Sin Evaluación")</f>
        <v>#REF!</v>
      </c>
      <c r="AT104" s="13" t="e" cm="1">
        <f t="array" ref="AT104">IF(Proyectos[[#This Row],[Evaluado]]="SI",_xlfn.TEXTJOIN(" 
",TRUE,_xlfn._xlws.FILTER([1]!Interacciones[Fecha],([1]!Interacciones[Folio Proyecto]=Proyectos[[#This Row],[Folio Proyecto]])*([1]!Interacciones[Tipo]=[1]Categoría!$G$3),"Sin Corrección")),"Sin Evaluación")</f>
        <v>#REF!</v>
      </c>
      <c r="AU104" s="29" t="str">
        <f>IF(IFERROR(FIND(AU$1,Proyectos[[#This Row],[Región (es)]]),0)&gt;0,1,"0")</f>
        <v>0</v>
      </c>
      <c r="AV104" s="29">
        <f>IF(IFERROR(FIND(AV$1,Proyectos[[#This Row],[Región (es)]]),0)&gt;0,1,"0")</f>
        <v>1</v>
      </c>
      <c r="AW104" s="29">
        <f>IF(IFERROR(FIND(AW$1,Proyectos[[#This Row],[Región (es)]]),0)&gt;0,1,"0")</f>
        <v>1</v>
      </c>
      <c r="AX104" s="29" t="str">
        <f>IF(IFERROR(FIND(AX$1,Proyectos[[#This Row],[Región (es)]]),0)&gt;0,1,"0")</f>
        <v>0</v>
      </c>
      <c r="AY104" s="29" t="str">
        <f>IF(IFERROR(FIND(AY$1,Proyectos[[#This Row],[Región (es)]]),0)&gt;0,1,"0")</f>
        <v>0</v>
      </c>
      <c r="AZ104" s="29">
        <f>IF(IFERROR(FIND(AZ$1,Proyectos[[#This Row],[Región (es)]]),0)&gt;0,1,"0")</f>
        <v>1</v>
      </c>
      <c r="BA104" s="29">
        <f>IF(IFERROR(FIND(BA$1,Proyectos[[#This Row],[Región (es)]]),0)&gt;0,1,"0")</f>
        <v>1</v>
      </c>
      <c r="BB104" s="29" t="str">
        <f>IF(IFERROR(FIND(BB$1,Proyectos[[#This Row],[Región (es)]]),0)&gt;0,1,"0")</f>
        <v>0</v>
      </c>
      <c r="BC104" s="29" t="str">
        <f>IF(IFERROR(FIND(BC$1,Proyectos[[#This Row],[Región (es)]]),0)&gt;0,1,"0")</f>
        <v>0</v>
      </c>
      <c r="BD104" s="29" t="str">
        <f>IF(IFERROR(FIND(BD$1,Proyectos[[#This Row],[Región (es)]]),0)&gt;0,1,"0")</f>
        <v>0</v>
      </c>
      <c r="BE104" s="29" t="str">
        <f>IF(IFERROR(FIND(BE$1,Proyectos[[#This Row],[Región (es)]]),0)&gt;0,1,"0")</f>
        <v>0</v>
      </c>
      <c r="BF104" s="29" t="str">
        <f>IF(IFERROR(FIND(BF$1,Proyectos[[#This Row],[Región (es)]]),0)&gt;0,1,"0")</f>
        <v>0</v>
      </c>
      <c r="BG104" s="29" t="str">
        <f>IF(IFERROR(FIND(BG$1,Proyectos[[#This Row],[Región (es)]]),0)&gt;0,1,"0")</f>
        <v>0</v>
      </c>
      <c r="BH104" s="29" t="str">
        <f>IF(IFERROR(FIND(BH$1,Proyectos[[#This Row],[Región (es)]]),0)&gt;0,1,"0")</f>
        <v>0</v>
      </c>
      <c r="BI104" s="29" t="str">
        <f>IF(IFERROR(FIND(BI$1,Proyectos[[#This Row],[Región (es)]]),0)&gt;0,1,"0")</f>
        <v>0</v>
      </c>
      <c r="BJ104" s="29" t="str">
        <f>IF(IFERROR(FIND(BJ$1,Proyectos[[#This Row],[Región (es)]]),0)&gt;0,1,"0")</f>
        <v>0</v>
      </c>
    </row>
    <row r="105" spans="1:62" hidden="1" x14ac:dyDescent="0.25">
      <c r="A105" s="12">
        <f>IF(Proyectos[[#This Row],[Estado]]="Aprobado",ROW(),"0")</f>
        <v>105</v>
      </c>
      <c r="B105" s="13">
        <v>3833</v>
      </c>
      <c r="C105" s="24">
        <v>1908</v>
      </c>
      <c r="D105" s="38" t="s">
        <v>826</v>
      </c>
      <c r="E105" s="14">
        <v>45387</v>
      </c>
      <c r="F105" s="41">
        <v>45442</v>
      </c>
      <c r="G105" s="15">
        <v>45414</v>
      </c>
      <c r="H105" s="14">
        <v>45442</v>
      </c>
      <c r="I105" s="14">
        <v>45448</v>
      </c>
      <c r="J105" s="14">
        <v>45442</v>
      </c>
      <c r="K105" s="13" t="s">
        <v>1289</v>
      </c>
      <c r="L105" s="13" t="s">
        <v>1290</v>
      </c>
      <c r="M105" s="13">
        <v>3833</v>
      </c>
      <c r="N105" s="16" t="s">
        <v>974</v>
      </c>
      <c r="O105" s="16" t="s">
        <v>1283</v>
      </c>
      <c r="P105" s="16" t="s">
        <v>950</v>
      </c>
      <c r="Q105" s="16"/>
      <c r="R105" s="16">
        <v>11</v>
      </c>
      <c r="T105" s="13" t="s">
        <v>951</v>
      </c>
      <c r="U105" s="13">
        <v>24</v>
      </c>
      <c r="V105" s="13">
        <f>Proyectos[[#This Row],[Duración Inicial en Meses]]+IFERROR(VLOOKUP(Proyectos[[#This Row],[Folio Proyecto]],'[1]Solicitudes Especiales'!O:P,2,FALSE),0)</f>
        <v>24</v>
      </c>
      <c r="W105" s="12">
        <v>35</v>
      </c>
      <c r="X105" s="13" t="s">
        <v>1291</v>
      </c>
      <c r="Y105" s="16" t="s">
        <v>952</v>
      </c>
      <c r="Z105" s="17">
        <v>294000000</v>
      </c>
      <c r="AA105" s="17">
        <v>0</v>
      </c>
      <c r="AB105" s="17">
        <f>Proyectos[[#This Row],[Monto de Donación (Solicitado)]]+Proyectos[[#This Row],[Aporte Propio]]</f>
        <v>294000000</v>
      </c>
      <c r="AC105" s="17">
        <f>Proyectos[[#This Row],[Monto de Donación (Solicitado)]]+IFERROR(VLOOKUP(Proyectos[[#This Row],[Folio Proyecto]],'[1]Solicitudes Especiales'!R:S,2,FALSE),0)</f>
        <v>294000000</v>
      </c>
      <c r="AD105" s="26" t="s">
        <v>969</v>
      </c>
      <c r="AE105" s="18"/>
      <c r="AF10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5" s="17" t="str">
        <f>IFERROR(VLOOKUP(Proyectos[[#This Row],[Folio Proyecto]],[1]!Reporte_Ley_N°21.015[[FOLIO PROYECTO]:[PERMANENCIA EN EL PUESTO DE TRABAJO LUEGO DE 9 MESES]],6,FALSE),"Sin Información")</f>
        <v>Sin Información</v>
      </c>
      <c r="AI105" s="17"/>
      <c r="AJ105" s="20" t="str">
        <f>IF(OR(Proyectos[[#This Row],[Fecha de Incio]]="Sin Información",Proyectos[[#This Row],[Fecha de Incio]]=""),"Sin Información",EDATE(Proyectos[[#This Row],[Fecha de Incio]],Proyectos[[#This Row],[Duración Aprobada]]))</f>
        <v>Sin Información</v>
      </c>
      <c r="AK105" s="20" t="str">
        <f ca="1">IF(Proyectos[[#This Row],[Fecha de Término]]="Sin Información","Sin Información",IF(Proyectos[[#This Row],[Fecha de Término]]&gt;TODAY(),"En Ejecución",IF(Proyectos[[#This Row],[Fecha de Término]]&lt;TODAY(),"Finalizado","FALSO")))</f>
        <v>Sin Información</v>
      </c>
      <c r="AL105" s="27" t="s">
        <v>976</v>
      </c>
      <c r="AM105" s="20"/>
      <c r="AN105" s="20"/>
      <c r="AO105" s="20"/>
      <c r="AP105" s="20"/>
      <c r="AQ105" s="20"/>
      <c r="AR105" s="13" t="s">
        <v>1260</v>
      </c>
      <c r="AS105" s="13" t="e" cm="1">
        <f t="array" ref="AS105">IF(Proyectos[[#This Row],[Evaluado]]="SI",_xlfn.TEXTJOIN(" 
",TRUE,_xlfn._xlws.FILTER([1]!Interacciones[Fecha],([1]!Interacciones[Folio Proyecto]=Proyectos[[#This Row],[Folio Proyecto]])*([1]!Interacciones[Tipo]=[1]Categoría!$G$2),"Sin Observaciones")),"Sin Evaluación")</f>
        <v>#REF!</v>
      </c>
      <c r="AT105" s="13" t="e" cm="1">
        <f t="array" ref="AT105">IF(Proyectos[[#This Row],[Evaluado]]="SI",_xlfn.TEXTJOIN(" 
",TRUE,_xlfn._xlws.FILTER([1]!Interacciones[Fecha],([1]!Interacciones[Folio Proyecto]=Proyectos[[#This Row],[Folio Proyecto]])*([1]!Interacciones[Tipo]=[1]Categoría!$G$3),"Sin Corrección")),"Sin Evaluación")</f>
        <v>#REF!</v>
      </c>
      <c r="AU105" s="29" t="str">
        <f>IF(IFERROR(FIND(AU$1,Proyectos[[#This Row],[Región (es)]]),0)&gt;0,1,"0")</f>
        <v>0</v>
      </c>
      <c r="AV105" s="29" t="str">
        <f>IF(IFERROR(FIND(AV$1,Proyectos[[#This Row],[Región (es)]]),0)&gt;0,1,"0")</f>
        <v>0</v>
      </c>
      <c r="AW105" s="29" t="str">
        <f>IF(IFERROR(FIND(AW$1,Proyectos[[#This Row],[Región (es)]]),0)&gt;0,1,"0")</f>
        <v>0</v>
      </c>
      <c r="AX105" s="29" t="str">
        <f>IF(IFERROR(FIND(AX$1,Proyectos[[#This Row],[Región (es)]]),0)&gt;0,1,"0")</f>
        <v>0</v>
      </c>
      <c r="AY105" s="29" t="str">
        <f>IF(IFERROR(FIND(AY$1,Proyectos[[#This Row],[Región (es)]]),0)&gt;0,1,"0")</f>
        <v>0</v>
      </c>
      <c r="AZ105" s="29" t="str">
        <f>IF(IFERROR(FIND(AZ$1,Proyectos[[#This Row],[Región (es)]]),0)&gt;0,1,"0")</f>
        <v>0</v>
      </c>
      <c r="BA105" s="29">
        <f>IF(IFERROR(FIND(BA$1,Proyectos[[#This Row],[Región (es)]]),0)&gt;0,1,"0")</f>
        <v>1</v>
      </c>
      <c r="BB105" s="29" t="str">
        <f>IF(IFERROR(FIND(BB$1,Proyectos[[#This Row],[Región (es)]]),0)&gt;0,1,"0")</f>
        <v>0</v>
      </c>
      <c r="BC105" s="29" t="str">
        <f>IF(IFERROR(FIND(BC$1,Proyectos[[#This Row],[Región (es)]]),0)&gt;0,1,"0")</f>
        <v>0</v>
      </c>
      <c r="BD105" s="29" t="str">
        <f>IF(IFERROR(FIND(BD$1,Proyectos[[#This Row],[Región (es)]]),0)&gt;0,1,"0")</f>
        <v>0</v>
      </c>
      <c r="BE105" s="29" t="str">
        <f>IF(IFERROR(FIND(BE$1,Proyectos[[#This Row],[Región (es)]]),0)&gt;0,1,"0")</f>
        <v>0</v>
      </c>
      <c r="BF105" s="29" t="str">
        <f>IF(IFERROR(FIND(BF$1,Proyectos[[#This Row],[Región (es)]]),0)&gt;0,1,"0")</f>
        <v>0</v>
      </c>
      <c r="BG105" s="29" t="str">
        <f>IF(IFERROR(FIND(BG$1,Proyectos[[#This Row],[Región (es)]]),0)&gt;0,1,"0")</f>
        <v>0</v>
      </c>
      <c r="BH105" s="29" t="str">
        <f>IF(IFERROR(FIND(BH$1,Proyectos[[#This Row],[Región (es)]]),0)&gt;0,1,"0")</f>
        <v>0</v>
      </c>
      <c r="BI105" s="29" t="str">
        <f>IF(IFERROR(FIND(BI$1,Proyectos[[#This Row],[Región (es)]]),0)&gt;0,1,"0")</f>
        <v>0</v>
      </c>
      <c r="BJ105" s="29" t="str">
        <f>IF(IFERROR(FIND(BJ$1,Proyectos[[#This Row],[Región (es)]]),0)&gt;0,1,"0")</f>
        <v>0</v>
      </c>
    </row>
    <row r="106" spans="1:62" hidden="1" x14ac:dyDescent="0.25">
      <c r="A106" s="12">
        <f>IF(Proyectos[[#This Row],[Estado]]="Aprobado",ROW(),"0")</f>
        <v>106</v>
      </c>
      <c r="B106" s="12">
        <v>3876</v>
      </c>
      <c r="C106" s="24">
        <v>184</v>
      </c>
      <c r="D106" s="38" t="s">
        <v>211</v>
      </c>
      <c r="E106" s="27">
        <v>45429</v>
      </c>
      <c r="F106" s="41">
        <v>45470</v>
      </c>
      <c r="G106" s="26">
        <v>45448</v>
      </c>
      <c r="H106" s="14">
        <v>45470</v>
      </c>
      <c r="I106" s="14">
        <v>45474</v>
      </c>
      <c r="J106" s="14">
        <v>45470</v>
      </c>
      <c r="K106" s="13" t="s">
        <v>213</v>
      </c>
      <c r="L106" s="13" t="s">
        <v>1294</v>
      </c>
      <c r="M106" s="12">
        <v>3876</v>
      </c>
      <c r="N106" s="16" t="s">
        <v>974</v>
      </c>
      <c r="O106" s="16" t="s">
        <v>1283</v>
      </c>
      <c r="P106" s="16" t="s">
        <v>950</v>
      </c>
      <c r="Q106" s="16"/>
      <c r="R106" s="16">
        <v>8</v>
      </c>
      <c r="T106" s="13" t="s">
        <v>951</v>
      </c>
      <c r="U106" s="13">
        <v>24</v>
      </c>
      <c r="V106" s="13">
        <f>Proyectos[[#This Row],[Duración Inicial en Meses]]+IFERROR(VLOOKUP(Proyectos[[#This Row],[Folio Proyecto]],'[1]Solicitudes Especiales'!O:P,2,FALSE),0)</f>
        <v>24</v>
      </c>
      <c r="W106" s="12">
        <v>32</v>
      </c>
      <c r="X106" s="13" t="s">
        <v>1137</v>
      </c>
      <c r="Y106" s="16" t="s">
        <v>952</v>
      </c>
      <c r="Z106" s="17">
        <v>143360832</v>
      </c>
      <c r="AA106" s="17">
        <v>0</v>
      </c>
      <c r="AB106" s="17">
        <f>Proyectos[[#This Row],[Monto de Donación (Solicitado)]]+Proyectos[[#This Row],[Aporte Propio]]</f>
        <v>143360832</v>
      </c>
      <c r="AC106" s="17">
        <f>Proyectos[[#This Row],[Monto de Donación (Solicitado)]]+IFERROR(VLOOKUP(Proyectos[[#This Row],[Folio Proyecto]],'[1]Solicitudes Especiales'!R:S,2,FALSE),0)</f>
        <v>143360832</v>
      </c>
      <c r="AD106" s="26" t="s">
        <v>969</v>
      </c>
      <c r="AE106" s="18"/>
      <c r="AF106"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6"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6" s="17" t="str">
        <f>IFERROR(VLOOKUP(Proyectos[[#This Row],[Folio Proyecto]],[1]!Reporte_Ley_N°21.015[[FOLIO PROYECTO]:[PERMANENCIA EN EL PUESTO DE TRABAJO LUEGO DE 9 MESES]],6,FALSE),"Sin Información")</f>
        <v>Sin Información</v>
      </c>
      <c r="AI106" s="17"/>
      <c r="AJ106" s="20" t="str">
        <f>IF(OR(Proyectos[[#This Row],[Fecha de Incio]]="Sin Información",Proyectos[[#This Row],[Fecha de Incio]]=""),"Sin Información",EDATE(Proyectos[[#This Row],[Fecha de Incio]],Proyectos[[#This Row],[Duración Aprobada]]))</f>
        <v>Sin Información</v>
      </c>
      <c r="AK106" s="20" t="str">
        <f ca="1">IF(Proyectos[[#This Row],[Fecha de Término]]="Sin Información","Sin Información",IF(Proyectos[[#This Row],[Fecha de Término]]&gt;TODAY(),"En Ejecución",IF(Proyectos[[#This Row],[Fecha de Término]]&lt;TODAY(),"Finalizado","FALSO")))</f>
        <v>Sin Información</v>
      </c>
      <c r="AL106" s="27" t="s">
        <v>976</v>
      </c>
      <c r="AM106" s="20"/>
      <c r="AN106" s="20"/>
      <c r="AO106" s="20"/>
      <c r="AP106" s="20"/>
      <c r="AQ106" s="20"/>
      <c r="AR106" s="13" t="s">
        <v>1260</v>
      </c>
      <c r="AS106" s="13" t="e" cm="1">
        <f t="array" ref="AS106">IF(Proyectos[[#This Row],[Evaluado]]="SI",_xlfn.TEXTJOIN(" 
",TRUE,_xlfn._xlws.FILTER([1]!Interacciones[Fecha],([1]!Interacciones[Folio Proyecto]=Proyectos[[#This Row],[Folio Proyecto]])*([1]!Interacciones[Tipo]=[1]Categoría!$G$2),"Sin Observaciones")),"Sin Evaluación")</f>
        <v>#REF!</v>
      </c>
      <c r="AT106" s="13" t="e" cm="1">
        <f t="array" ref="AT106">IF(Proyectos[[#This Row],[Evaluado]]="SI",_xlfn.TEXTJOIN(" 
",TRUE,_xlfn._xlws.FILTER([1]!Interacciones[Fecha],([1]!Interacciones[Folio Proyecto]=Proyectos[[#This Row],[Folio Proyecto]])*([1]!Interacciones[Tipo]=[1]Categoría!$G$3),"Sin Corrección")),"Sin Evaluación")</f>
        <v>#REF!</v>
      </c>
      <c r="AU106" s="29" t="str">
        <f>IF(IFERROR(FIND(AU$1,Proyectos[[#This Row],[Región (es)]]),0)&gt;0,1,"0")</f>
        <v>0</v>
      </c>
      <c r="AV106" s="29" t="str">
        <f>IF(IFERROR(FIND(AV$1,Proyectos[[#This Row],[Región (es)]]),0)&gt;0,1,"0")</f>
        <v>0</v>
      </c>
      <c r="AW106" s="29" t="str">
        <f>IF(IFERROR(FIND(AW$1,Proyectos[[#This Row],[Región (es)]]),0)&gt;0,1,"0")</f>
        <v>0</v>
      </c>
      <c r="AX106" s="29" t="str">
        <f>IF(IFERROR(FIND(AX$1,Proyectos[[#This Row],[Región (es)]]),0)&gt;0,1,"0")</f>
        <v>0</v>
      </c>
      <c r="AY106" s="29" t="str">
        <f>IF(IFERROR(FIND(AY$1,Proyectos[[#This Row],[Región (es)]]),0)&gt;0,1,"0")</f>
        <v>0</v>
      </c>
      <c r="AZ106" s="29" t="str">
        <f>IF(IFERROR(FIND(AZ$1,Proyectos[[#This Row],[Región (es)]]),0)&gt;0,1,"0")</f>
        <v>0</v>
      </c>
      <c r="BA106" s="29" t="str">
        <f>IF(IFERROR(FIND(BA$1,Proyectos[[#This Row],[Región (es)]]),0)&gt;0,1,"0")</f>
        <v>0</v>
      </c>
      <c r="BB106" s="29" t="str">
        <f>IF(IFERROR(FIND(BB$1,Proyectos[[#This Row],[Región (es)]]),0)&gt;0,1,"0")</f>
        <v>0</v>
      </c>
      <c r="BC106" s="29" t="str">
        <f>IF(IFERROR(FIND(BC$1,Proyectos[[#This Row],[Región (es)]]),0)&gt;0,1,"0")</f>
        <v>0</v>
      </c>
      <c r="BD106" s="29" t="str">
        <f>IF(IFERROR(FIND(BD$1,Proyectos[[#This Row],[Región (es)]]),0)&gt;0,1,"0")</f>
        <v>0</v>
      </c>
      <c r="BE106" s="29">
        <f>IF(IFERROR(FIND(BE$1,Proyectos[[#This Row],[Región (es)]]),0)&gt;0,1,"0")</f>
        <v>1</v>
      </c>
      <c r="BF106" s="29" t="str">
        <f>IF(IFERROR(FIND(BF$1,Proyectos[[#This Row],[Región (es)]]),0)&gt;0,1,"0")</f>
        <v>0</v>
      </c>
      <c r="BG106" s="29" t="str">
        <f>IF(IFERROR(FIND(BG$1,Proyectos[[#This Row],[Región (es)]]),0)&gt;0,1,"0")</f>
        <v>0</v>
      </c>
      <c r="BH106" s="29" t="str">
        <f>IF(IFERROR(FIND(BH$1,Proyectos[[#This Row],[Región (es)]]),0)&gt;0,1,"0")</f>
        <v>0</v>
      </c>
      <c r="BI106" s="29" t="str">
        <f>IF(IFERROR(FIND(BI$1,Proyectos[[#This Row],[Región (es)]]),0)&gt;0,1,"0")</f>
        <v>0</v>
      </c>
      <c r="BJ106" s="29" t="str">
        <f>IF(IFERROR(FIND(BJ$1,Proyectos[[#This Row],[Región (es)]]),0)&gt;0,1,"0")</f>
        <v>0</v>
      </c>
    </row>
    <row r="107" spans="1:62" hidden="1" x14ac:dyDescent="0.25">
      <c r="A107" s="12">
        <f>IF(Proyectos[[#This Row],[Estado]]="Aprobado",ROW(),"0")</f>
        <v>107</v>
      </c>
      <c r="B107" s="12">
        <v>3624</v>
      </c>
      <c r="C107" s="24">
        <v>1020</v>
      </c>
      <c r="D107" s="15" t="s">
        <v>1172</v>
      </c>
      <c r="E107" s="14"/>
      <c r="F107" s="41">
        <v>45470</v>
      </c>
      <c r="G107" s="15"/>
      <c r="H107" s="14">
        <v>45470</v>
      </c>
      <c r="I107" s="14"/>
      <c r="J107" s="14">
        <v>45470</v>
      </c>
      <c r="K107" s="13" t="s">
        <v>1295</v>
      </c>
      <c r="L107" s="13" t="s">
        <v>1296</v>
      </c>
      <c r="M107" s="12">
        <v>3624</v>
      </c>
      <c r="N107" s="16" t="s">
        <v>974</v>
      </c>
      <c r="O107" s="16"/>
      <c r="P107" s="16" t="s">
        <v>950</v>
      </c>
      <c r="Q107" s="16"/>
      <c r="R107" s="16">
        <v>72</v>
      </c>
      <c r="U107" s="13">
        <v>32</v>
      </c>
      <c r="V107" s="13">
        <f>Proyectos[[#This Row],[Duración Inicial en Meses]]+IFERROR(VLOOKUP(Proyectos[[#This Row],[Folio Proyecto]],'[1]Solicitudes Especiales'!O:P,2,FALSE),0)</f>
        <v>32</v>
      </c>
      <c r="W107" s="34">
        <v>320</v>
      </c>
      <c r="X107" s="13" t="s">
        <v>1167</v>
      </c>
      <c r="Z107" s="17">
        <v>1243591000</v>
      </c>
      <c r="AA107" s="17">
        <v>28600000</v>
      </c>
      <c r="AB107" s="17">
        <f>Proyectos[[#This Row],[Monto de Donación (Solicitado)]]+Proyectos[[#This Row],[Aporte Propio]]</f>
        <v>1272191000</v>
      </c>
      <c r="AC107" s="17">
        <f>Proyectos[[#This Row],[Monto de Donación (Solicitado)]]+IFERROR(VLOOKUP(Proyectos[[#This Row],[Folio Proyecto]],'[1]Solicitudes Especiales'!R:S,2,FALSE),0)</f>
        <v>1243591000</v>
      </c>
      <c r="AD107" s="18"/>
      <c r="AE107" s="18"/>
      <c r="AF107"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7"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7" s="17" t="str">
        <f>IFERROR(VLOOKUP(Proyectos[[#This Row],[Folio Proyecto]],[1]!Reporte_Ley_N°21.015[[FOLIO PROYECTO]:[PERMANENCIA EN EL PUESTO DE TRABAJO LUEGO DE 9 MESES]],6,FALSE),"Sin Información")</f>
        <v>Sin Información</v>
      </c>
      <c r="AI107" s="17"/>
      <c r="AJ107" s="20" t="str">
        <f>IF(OR(Proyectos[[#This Row],[Fecha de Incio]]="Sin Información",Proyectos[[#This Row],[Fecha de Incio]]=""),"Sin Información",EDATE(Proyectos[[#This Row],[Fecha de Incio]],Proyectos[[#This Row],[Duración Aprobada]]))</f>
        <v>Sin Información</v>
      </c>
      <c r="AK107" s="20" t="str">
        <f ca="1">IF(Proyectos[[#This Row],[Fecha de Término]]="Sin Información","Sin Información",IF(Proyectos[[#This Row],[Fecha de Término]]&gt;TODAY(),"En Ejecución",IF(Proyectos[[#This Row],[Fecha de Término]]&lt;TODAY(),"Finalizado","FALSO")))</f>
        <v>Sin Información</v>
      </c>
      <c r="AL107" s="27" t="s">
        <v>976</v>
      </c>
      <c r="AM107" s="20"/>
      <c r="AN107" s="20"/>
      <c r="AO107" s="20"/>
      <c r="AP107" s="20"/>
      <c r="AQ107" s="20"/>
      <c r="AS107" s="13" t="str" cm="1">
        <f t="array" ref="AS107">IF(Proyectos[[#This Row],[Evaluado]]="SI",_xlfn.TEXTJOIN(" 
",TRUE,_xlfn._xlws.FILTER([1]!Interacciones[Fecha],([1]!Interacciones[Folio Proyecto]=Proyectos[[#This Row],[Folio Proyecto]])*([1]!Interacciones[Tipo]=[1]Categoría!$G$2),"Sin Observaciones")),"Sin Evaluación")</f>
        <v>Sin Evaluación</v>
      </c>
      <c r="AT107" s="13" t="str" cm="1">
        <f t="array" ref="AT107">IF(Proyectos[[#This Row],[Evaluado]]="SI",_xlfn.TEXTJOIN(" 
",TRUE,_xlfn._xlws.FILTER([1]!Interacciones[Fecha],([1]!Interacciones[Folio Proyecto]=Proyectos[[#This Row],[Folio Proyecto]])*([1]!Interacciones[Tipo]=[1]Categoría!$G$3),"Sin Corrección")),"Sin Evaluación")</f>
        <v>Sin Evaluación</v>
      </c>
      <c r="AU107" s="29" t="str">
        <f>IF(IFERROR(FIND(AU$1,Proyectos[[#This Row],[Región (es)]]),0)&gt;0,1,"0")</f>
        <v>0</v>
      </c>
      <c r="AV107" s="29" t="str">
        <f>IF(IFERROR(FIND(AV$1,Proyectos[[#This Row],[Región (es)]]),0)&gt;0,1,"0")</f>
        <v>0</v>
      </c>
      <c r="AW107" s="29" t="str">
        <f>IF(IFERROR(FIND(AW$1,Proyectos[[#This Row],[Región (es)]]),0)&gt;0,1,"0")</f>
        <v>0</v>
      </c>
      <c r="AX107" s="29" t="str">
        <f>IF(IFERROR(FIND(AX$1,Proyectos[[#This Row],[Región (es)]]),0)&gt;0,1,"0")</f>
        <v>0</v>
      </c>
      <c r="AY107" s="29" t="str">
        <f>IF(IFERROR(FIND(AY$1,Proyectos[[#This Row],[Región (es)]]),0)&gt;0,1,"0")</f>
        <v>0</v>
      </c>
      <c r="AZ107" s="29" t="str">
        <f>IF(IFERROR(FIND(AZ$1,Proyectos[[#This Row],[Región (es)]]),0)&gt;0,1,"0")</f>
        <v>0</v>
      </c>
      <c r="BA107" s="29" t="str">
        <f>IF(IFERROR(FIND(BA$1,Proyectos[[#This Row],[Región (es)]]),0)&gt;0,1,"0")</f>
        <v>0</v>
      </c>
      <c r="BB107" s="29" t="str">
        <f>IF(IFERROR(FIND(BB$1,Proyectos[[#This Row],[Región (es)]]),0)&gt;0,1,"0")</f>
        <v>0</v>
      </c>
      <c r="BC107" s="29" t="str">
        <f>IF(IFERROR(FIND(BC$1,Proyectos[[#This Row],[Región (es)]]),0)&gt;0,1,"0")</f>
        <v>0</v>
      </c>
      <c r="BD107" s="29" t="str">
        <f>IF(IFERROR(FIND(BD$1,Proyectos[[#This Row],[Región (es)]]),0)&gt;0,1,"0")</f>
        <v>0</v>
      </c>
      <c r="BE107" s="29" t="str">
        <f>IF(IFERROR(FIND(BE$1,Proyectos[[#This Row],[Región (es)]]),0)&gt;0,1,"0")</f>
        <v>0</v>
      </c>
      <c r="BF107" s="29" t="str">
        <f>IF(IFERROR(FIND(BF$1,Proyectos[[#This Row],[Región (es)]]),0)&gt;0,1,"0")</f>
        <v>0</v>
      </c>
      <c r="BG107" s="29" t="str">
        <f>IF(IFERROR(FIND(BG$1,Proyectos[[#This Row],[Región (es)]]),0)&gt;0,1,"0")</f>
        <v>0</v>
      </c>
      <c r="BH107" s="29" t="str">
        <f>IF(IFERROR(FIND(BH$1,Proyectos[[#This Row],[Región (es)]]),0)&gt;0,1,"0")</f>
        <v>0</v>
      </c>
      <c r="BI107" s="29" t="str">
        <f>IF(IFERROR(FIND(BI$1,Proyectos[[#This Row],[Región (es)]]),0)&gt;0,1,"0")</f>
        <v>0</v>
      </c>
      <c r="BJ107" s="29" t="str">
        <f>IF(IFERROR(FIND(BJ$1,Proyectos[[#This Row],[Región (es)]]),0)&gt;0,1,"0")</f>
        <v>0</v>
      </c>
    </row>
    <row r="108" spans="1:62" hidden="1" x14ac:dyDescent="0.25">
      <c r="A108" s="12">
        <f>IF(Proyectos[[#This Row],[Estado]]="Aprobado",ROW(),"0")</f>
        <v>108</v>
      </c>
      <c r="B108" s="13">
        <v>3924</v>
      </c>
      <c r="C108" s="24">
        <v>94</v>
      </c>
      <c r="D108" s="38" t="s">
        <v>130</v>
      </c>
      <c r="E108" s="14">
        <v>45504</v>
      </c>
      <c r="F108" s="14">
        <v>45533</v>
      </c>
      <c r="G108" s="15">
        <v>45513</v>
      </c>
      <c r="H108" s="14">
        <v>45561</v>
      </c>
      <c r="I108" s="14">
        <v>45568</v>
      </c>
      <c r="J108" s="14">
        <v>45561</v>
      </c>
      <c r="K108" s="13" t="s">
        <v>1298</v>
      </c>
      <c r="L108" s="13" t="s">
        <v>1299</v>
      </c>
      <c r="M108" s="13">
        <v>3924</v>
      </c>
      <c r="N108" s="16" t="s">
        <v>974</v>
      </c>
      <c r="O108" s="16" t="s">
        <v>1283</v>
      </c>
      <c r="P108" s="16" t="s">
        <v>950</v>
      </c>
      <c r="Q108" s="16"/>
      <c r="R108" s="16">
        <v>112</v>
      </c>
      <c r="U108" s="13">
        <v>36</v>
      </c>
      <c r="V108" s="13">
        <f>Proyectos[[#This Row],[Duración Inicial en Meses]]+IFERROR(VLOOKUP(Proyectos[[#This Row],[Folio Proyecto]],'[1]Solicitudes Especiales'!O:P,2,FALSE),0)</f>
        <v>36</v>
      </c>
      <c r="W108" s="12">
        <v>320</v>
      </c>
      <c r="X108" s="13" t="s">
        <v>1300</v>
      </c>
      <c r="Z108" s="17">
        <v>770096465</v>
      </c>
      <c r="AA108" s="17">
        <v>85566274</v>
      </c>
      <c r="AB108" s="17">
        <f>Proyectos[[#This Row],[Monto de Donación (Solicitado)]]+Proyectos[[#This Row],[Aporte Propio]]</f>
        <v>855662739</v>
      </c>
      <c r="AC108" s="17">
        <f>Proyectos[[#This Row],[Monto de Donación (Solicitado)]]+IFERROR(VLOOKUP(Proyectos[[#This Row],[Folio Proyecto]],'[1]Solicitudes Especiales'!R:S,2,FALSE),0)</f>
        <v>770096465</v>
      </c>
      <c r="AD108" s="18"/>
      <c r="AE108" s="18"/>
      <c r="AF108"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8"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8" s="17" t="str">
        <f>IFERROR(VLOOKUP(Proyectos[[#This Row],[Folio Proyecto]],[1]!Reporte_Ley_N°21.015[[FOLIO PROYECTO]:[PERMANENCIA EN EL PUESTO DE TRABAJO LUEGO DE 9 MESES]],6,FALSE),"Sin Información")</f>
        <v>Sin Información</v>
      </c>
      <c r="AI108" s="17"/>
      <c r="AJ108" s="20" t="str">
        <f>IF(OR(Proyectos[[#This Row],[Fecha de Incio]]="Sin Información",Proyectos[[#This Row],[Fecha de Incio]]=""),"Sin Información",EDATE(Proyectos[[#This Row],[Fecha de Incio]],Proyectos[[#This Row],[Duración Aprobada]]))</f>
        <v>Sin Información</v>
      </c>
      <c r="AK108" s="20" t="str">
        <f ca="1">IF(Proyectos[[#This Row],[Fecha de Término]]="Sin Información","Sin Información",IF(Proyectos[[#This Row],[Fecha de Término]]&gt;TODAY(),"En Ejecución",IF(Proyectos[[#This Row],[Fecha de Término]]&lt;TODAY(),"Finalizado","FALSO")))</f>
        <v>Sin Información</v>
      </c>
      <c r="AL108" s="27" t="s">
        <v>976</v>
      </c>
      <c r="AM108" s="20"/>
      <c r="AN108" s="20"/>
      <c r="AO108" s="20"/>
      <c r="AP108" s="20"/>
      <c r="AQ108" s="20"/>
      <c r="AS108" s="13" t="str" cm="1">
        <f t="array" ref="AS108">IF(Proyectos[[#This Row],[Evaluado]]="SI",_xlfn.TEXTJOIN(" 
",TRUE,_xlfn._xlws.FILTER([1]!Interacciones[Fecha],([1]!Interacciones[Folio Proyecto]=Proyectos[[#This Row],[Folio Proyecto]])*([1]!Interacciones[Tipo]=[1]Categoría!$G$2),"Sin Observaciones")),"Sin Evaluación")</f>
        <v>Sin Evaluación</v>
      </c>
      <c r="AT108" s="13" t="str" cm="1">
        <f t="array" ref="AT108">IF(Proyectos[[#This Row],[Evaluado]]="SI",_xlfn.TEXTJOIN(" 
",TRUE,_xlfn._xlws.FILTER([1]!Interacciones[Fecha],([1]!Interacciones[Folio Proyecto]=Proyectos[[#This Row],[Folio Proyecto]])*([1]!Interacciones[Tipo]=[1]Categoría!$G$3),"Sin Corrección")),"Sin Evaluación")</f>
        <v>Sin Evaluación</v>
      </c>
      <c r="AU108" s="29" t="str">
        <f>IF(IFERROR(FIND(AU$1,Proyectos[[#This Row],[Región (es)]]),0)&gt;0,1,"0")</f>
        <v>0</v>
      </c>
      <c r="AV108" s="29">
        <f>IF(IFERROR(FIND(AV$1,Proyectos[[#This Row],[Región (es)]]),0)&gt;0,1,"0")</f>
        <v>1</v>
      </c>
      <c r="AW108" s="29" t="str">
        <f>IF(IFERROR(FIND(AW$1,Proyectos[[#This Row],[Región (es)]]),0)&gt;0,1,"0")</f>
        <v>0</v>
      </c>
      <c r="AX108" s="29" t="str">
        <f>IF(IFERROR(FIND(AX$1,Proyectos[[#This Row],[Región (es)]]),0)&gt;0,1,"0")</f>
        <v>0</v>
      </c>
      <c r="AY108" s="29" t="str">
        <f>IF(IFERROR(FIND(AY$1,Proyectos[[#This Row],[Región (es)]]),0)&gt;0,1,"0")</f>
        <v>0</v>
      </c>
      <c r="AZ108" s="29" t="str">
        <f>IF(IFERROR(FIND(AZ$1,Proyectos[[#This Row],[Región (es)]]),0)&gt;0,1,"0")</f>
        <v>0</v>
      </c>
      <c r="BA108" s="29">
        <f>IF(IFERROR(FIND(BA$1,Proyectos[[#This Row],[Región (es)]]),0)&gt;0,1,"0")</f>
        <v>1</v>
      </c>
      <c r="BB108" s="29" t="str">
        <f>IF(IFERROR(FIND(BB$1,Proyectos[[#This Row],[Región (es)]]),0)&gt;0,1,"0")</f>
        <v>0</v>
      </c>
      <c r="BC108" s="29" t="str">
        <f>IF(IFERROR(FIND(BC$1,Proyectos[[#This Row],[Región (es)]]),0)&gt;0,1,"0")</f>
        <v>0</v>
      </c>
      <c r="BD108" s="29" t="str">
        <f>IF(IFERROR(FIND(BD$1,Proyectos[[#This Row],[Región (es)]]),0)&gt;0,1,"0")</f>
        <v>0</v>
      </c>
      <c r="BE108" s="29" t="str">
        <f>IF(IFERROR(FIND(BE$1,Proyectos[[#This Row],[Región (es)]]),0)&gt;0,1,"0")</f>
        <v>0</v>
      </c>
      <c r="BF108" s="29" t="str">
        <f>IF(IFERROR(FIND(BF$1,Proyectos[[#This Row],[Región (es)]]),0)&gt;0,1,"0")</f>
        <v>0</v>
      </c>
      <c r="BG108" s="29" t="str">
        <f>IF(IFERROR(FIND(BG$1,Proyectos[[#This Row],[Región (es)]]),0)&gt;0,1,"0")</f>
        <v>0</v>
      </c>
      <c r="BH108" s="29">
        <f>IF(IFERROR(FIND(BH$1,Proyectos[[#This Row],[Región (es)]]),0)&gt;0,1,"0")</f>
        <v>1</v>
      </c>
      <c r="BI108" s="29" t="str">
        <f>IF(IFERROR(FIND(BI$1,Proyectos[[#This Row],[Región (es)]]),0)&gt;0,1,"0")</f>
        <v>0</v>
      </c>
      <c r="BJ108" s="29" t="str">
        <f>IF(IFERROR(FIND(BJ$1,Proyectos[[#This Row],[Región (es)]]),0)&gt;0,1,"0")</f>
        <v>0</v>
      </c>
    </row>
    <row r="109" spans="1:62" hidden="1" x14ac:dyDescent="0.25">
      <c r="A109" s="12">
        <f>IF(Proyectos[[#This Row],[Estado]]="Aprobado",ROW(),"0")</f>
        <v>109</v>
      </c>
      <c r="B109" s="13">
        <v>3983</v>
      </c>
      <c r="C109" s="13">
        <v>1918</v>
      </c>
      <c r="D109" s="23" t="s">
        <v>1309</v>
      </c>
      <c r="E109" s="14">
        <v>45610</v>
      </c>
      <c r="F109" s="14">
        <v>45624</v>
      </c>
      <c r="G109" s="15">
        <v>45595</v>
      </c>
      <c r="H109" s="14">
        <v>45646</v>
      </c>
      <c r="I109" s="14">
        <v>45688</v>
      </c>
      <c r="J109" s="14">
        <v>45687</v>
      </c>
      <c r="K109" s="13" t="s">
        <v>1310</v>
      </c>
      <c r="L109" s="13" t="s">
        <v>1311</v>
      </c>
      <c r="M109" s="13">
        <v>3983</v>
      </c>
      <c r="N109" s="16" t="s">
        <v>974</v>
      </c>
      <c r="O109" s="16" t="s">
        <v>1283</v>
      </c>
      <c r="P109" s="16" t="s">
        <v>950</v>
      </c>
      <c r="Q109" s="16" t="s">
        <v>1312</v>
      </c>
      <c r="R109" s="16"/>
      <c r="V109" s="13">
        <f>Proyectos[[#This Row],[Duración Inicial en Meses]]+IFERROR(VLOOKUP(Proyectos[[#This Row],[Folio Proyecto]],'[1]Solicitudes Especiales'!O:P,2,FALSE),0)</f>
        <v>0</v>
      </c>
      <c r="W109" s="12">
        <v>900</v>
      </c>
      <c r="X109" s="13" t="s">
        <v>1313</v>
      </c>
      <c r="Z109" s="17">
        <v>494000000</v>
      </c>
      <c r="AA109" s="17"/>
      <c r="AB109" s="17">
        <f>Proyectos[[#This Row],[Monto de Donación (Solicitado)]]+Proyectos[[#This Row],[Aporte Propio]]</f>
        <v>494000000</v>
      </c>
      <c r="AC109" s="17">
        <f>Proyectos[[#This Row],[Monto de Donación (Solicitado)]]+IFERROR(VLOOKUP(Proyectos[[#This Row],[Folio Proyecto]],'[1]Solicitudes Especiales'!R:S,2,FALSE),0)</f>
        <v>494000000</v>
      </c>
      <c r="AD109" s="18"/>
      <c r="AE109" s="18"/>
      <c r="AF109"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09"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09" s="17" t="str">
        <f>IFERROR(VLOOKUP(Proyectos[[#This Row],[Folio Proyecto]],[1]!Reporte_Ley_N°21.015[[FOLIO PROYECTO]:[PERMANENCIA EN EL PUESTO DE TRABAJO LUEGO DE 9 MESES]],6,FALSE),"Sin Información")</f>
        <v>Sin Información</v>
      </c>
      <c r="AI109" s="17"/>
      <c r="AJ109" s="20" t="str">
        <f>IF(OR(Proyectos[[#This Row],[Fecha de Incio]]="Sin Información",Proyectos[[#This Row],[Fecha de Incio]]=""),"Sin Información",EDATE(Proyectos[[#This Row],[Fecha de Incio]],Proyectos[[#This Row],[Duración Aprobada]]))</f>
        <v>Sin Información</v>
      </c>
      <c r="AK109" s="20" t="str">
        <f ca="1">IF(Proyectos[[#This Row],[Fecha de Término]]="Sin Información","Sin Información",IF(Proyectos[[#This Row],[Fecha de Término]]&gt;TODAY(),"En Ejecución",IF(Proyectos[[#This Row],[Fecha de Término]]&lt;TODAY(),"Finalizado","FALSO")))</f>
        <v>Sin Información</v>
      </c>
      <c r="AL109" s="27" t="s">
        <v>976</v>
      </c>
      <c r="AM109" s="20"/>
      <c r="AN109" s="20" t="s">
        <v>1314</v>
      </c>
      <c r="AO109" s="20"/>
      <c r="AP109" s="20"/>
      <c r="AQ109" s="20"/>
      <c r="AS109" s="13" t="str" cm="1">
        <f t="array" ref="AS109">IF(Proyectos[[#This Row],[Evaluado]]="SI",_xlfn.TEXTJOIN(" 
",TRUE,_xlfn._xlws.FILTER([1]!Interacciones[Fecha],([1]!Interacciones[Folio Proyecto]=Proyectos[[#This Row],[Folio Proyecto]])*([1]!Interacciones[Tipo]=[1]Categoría!$G$2),"Sin Observaciones")),"Sin Evaluación")</f>
        <v>Sin Evaluación</v>
      </c>
      <c r="AT109" s="13" t="str" cm="1">
        <f t="array" ref="AT109">IF(Proyectos[[#This Row],[Evaluado]]="SI",_xlfn.TEXTJOIN(" 
",TRUE,_xlfn._xlws.FILTER([1]!Interacciones[Fecha],([1]!Interacciones[Folio Proyecto]=Proyectos[[#This Row],[Folio Proyecto]])*([1]!Interacciones[Tipo]=[1]Categoría!$G$3),"Sin Corrección")),"Sin Evaluación")</f>
        <v>Sin Evaluación</v>
      </c>
      <c r="AU109" s="13" t="str">
        <f>IF(IFERROR(FIND(AU$1,Proyectos[[#This Row],[Región (es)]]),0)&gt;0,1,"0")</f>
        <v>0</v>
      </c>
      <c r="AV109" s="13" t="str">
        <f>IF(IFERROR(FIND(AV$1,Proyectos[[#This Row],[Región (es)]]),0)&gt;0,1,"0")</f>
        <v>0</v>
      </c>
      <c r="AW109" s="13" t="str">
        <f>IF(IFERROR(FIND(AW$1,Proyectos[[#This Row],[Región (es)]]),0)&gt;0,1,"0")</f>
        <v>0</v>
      </c>
      <c r="AX109" s="13" t="str">
        <f>IF(IFERROR(FIND(AX$1,Proyectos[[#This Row],[Región (es)]]),0)&gt;0,1,"0")</f>
        <v>0</v>
      </c>
      <c r="AY109" s="13" t="str">
        <f>IF(IFERROR(FIND(AY$1,Proyectos[[#This Row],[Región (es)]]),0)&gt;0,1,"0")</f>
        <v>0</v>
      </c>
      <c r="AZ109" s="13" t="str">
        <f>IF(IFERROR(FIND(AZ$1,Proyectos[[#This Row],[Región (es)]]),0)&gt;0,1,"0")</f>
        <v>0</v>
      </c>
      <c r="BA109" s="13">
        <f>IF(IFERROR(FIND(BA$1,Proyectos[[#This Row],[Región (es)]]),0)&gt;0,1,"0")</f>
        <v>1</v>
      </c>
      <c r="BB109" s="13" t="str">
        <f>IF(IFERROR(FIND(BB$1,Proyectos[[#This Row],[Región (es)]]),0)&gt;0,1,"0")</f>
        <v>0</v>
      </c>
      <c r="BC109" s="13">
        <f>IF(IFERROR(FIND(BC$1,Proyectos[[#This Row],[Región (es)]]),0)&gt;0,1,"0")</f>
        <v>1</v>
      </c>
      <c r="BD109" s="13" t="str">
        <f>IF(IFERROR(FIND(BD$1,Proyectos[[#This Row],[Región (es)]]),0)&gt;0,1,"0")</f>
        <v>0</v>
      </c>
      <c r="BE109" s="13" t="str">
        <f>IF(IFERROR(FIND(BE$1,Proyectos[[#This Row],[Región (es)]]),0)&gt;0,1,"0")</f>
        <v>0</v>
      </c>
      <c r="BF109" s="13" t="str">
        <f>IF(IFERROR(FIND(BF$1,Proyectos[[#This Row],[Región (es)]]),0)&gt;0,1,"0")</f>
        <v>0</v>
      </c>
      <c r="BG109" s="13" t="str">
        <f>IF(IFERROR(FIND(BG$1,Proyectos[[#This Row],[Región (es)]]),0)&gt;0,1,"0")</f>
        <v>0</v>
      </c>
      <c r="BH109" s="13" t="str">
        <f>IF(IFERROR(FIND(BH$1,Proyectos[[#This Row],[Región (es)]]),0)&gt;0,1,"0")</f>
        <v>0</v>
      </c>
      <c r="BI109" s="13" t="str">
        <f>IF(IFERROR(FIND(BI$1,Proyectos[[#This Row],[Región (es)]]),0)&gt;0,1,"0")</f>
        <v>0</v>
      </c>
      <c r="BJ109" s="13" t="str">
        <f>IF(IFERROR(FIND(BJ$1,Proyectos[[#This Row],[Región (es)]]),0)&gt;0,1,"0")</f>
        <v>0</v>
      </c>
    </row>
    <row r="110" spans="1:62" hidden="1" x14ac:dyDescent="0.25">
      <c r="A110" s="12">
        <f>IF(Proyectos[[#This Row],[Estado]]="Aprobado",ROW(),"0")</f>
        <v>110</v>
      </c>
      <c r="B110" s="13">
        <v>3966</v>
      </c>
      <c r="C110" s="24">
        <v>714</v>
      </c>
      <c r="D110" s="23" t="s">
        <v>968</v>
      </c>
      <c r="E110" s="14">
        <v>45614</v>
      </c>
      <c r="F110" s="14">
        <v>45646</v>
      </c>
      <c r="G110" s="15">
        <v>45629</v>
      </c>
      <c r="H110" s="14">
        <v>45687</v>
      </c>
      <c r="I110" s="14">
        <v>45688</v>
      </c>
      <c r="J110" s="14">
        <v>45687</v>
      </c>
      <c r="K110" s="13" t="s">
        <v>1315</v>
      </c>
      <c r="L110" s="13" t="s">
        <v>1210</v>
      </c>
      <c r="M110" s="13">
        <v>3966</v>
      </c>
      <c r="N110" s="16" t="s">
        <v>974</v>
      </c>
      <c r="O110" s="16" t="s">
        <v>1297</v>
      </c>
      <c r="P110" s="16" t="s">
        <v>950</v>
      </c>
      <c r="Q110" s="16"/>
      <c r="R110" s="16"/>
      <c r="U110" s="13">
        <v>36</v>
      </c>
      <c r="V110" s="13">
        <f>Proyectos[[#This Row],[Duración Inicial en Meses]]+IFERROR(VLOOKUP(Proyectos[[#This Row],[Folio Proyecto]],'[1]Solicitudes Especiales'!O:P,2,FALSE),0)</f>
        <v>36</v>
      </c>
      <c r="W110" s="12">
        <v>195</v>
      </c>
      <c r="X110" s="13" t="s">
        <v>135</v>
      </c>
      <c r="Z110" s="17">
        <v>449922173</v>
      </c>
      <c r="AA110" s="17"/>
      <c r="AB110" s="17">
        <f>Proyectos[[#This Row],[Monto de Donación (Solicitado)]]+Proyectos[[#This Row],[Aporte Propio]]</f>
        <v>449922173</v>
      </c>
      <c r="AC110" s="17">
        <f>Proyectos[[#This Row],[Monto de Donación (Solicitado)]]+IFERROR(VLOOKUP(Proyectos[[#This Row],[Folio Proyecto]],'[1]Solicitudes Especiales'!R:S,2,FALSE),0)</f>
        <v>449922173</v>
      </c>
      <c r="AD110" s="18"/>
      <c r="AE110" s="18"/>
      <c r="AF110"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0"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0" s="17" t="str">
        <f>IFERROR(VLOOKUP(Proyectos[[#This Row],[Folio Proyecto]],[1]!Reporte_Ley_N°21.015[[FOLIO PROYECTO]:[PERMANENCIA EN EL PUESTO DE TRABAJO LUEGO DE 9 MESES]],6,FALSE),"Sin Información")</f>
        <v>Sin Información</v>
      </c>
      <c r="AI110" s="17"/>
      <c r="AJ110" s="20" t="str">
        <f>IF(OR(Proyectos[[#This Row],[Fecha de Incio]]="Sin Información",Proyectos[[#This Row],[Fecha de Incio]]=""),"Sin Información",EDATE(Proyectos[[#This Row],[Fecha de Incio]],Proyectos[[#This Row],[Duración Aprobada]]))</f>
        <v>Sin Información</v>
      </c>
      <c r="AK110" s="20" t="str">
        <f ca="1">IF(Proyectos[[#This Row],[Fecha de Término]]="Sin Información","Sin Información",IF(Proyectos[[#This Row],[Fecha de Término]]&gt;TODAY(),"En Ejecución",IF(Proyectos[[#This Row],[Fecha de Término]]&lt;TODAY(),"Finalizado","FALSO")))</f>
        <v>Sin Información</v>
      </c>
      <c r="AL110" s="27" t="s">
        <v>976</v>
      </c>
      <c r="AM110" s="20"/>
      <c r="AN110" s="20"/>
      <c r="AO110" s="20"/>
      <c r="AP110" s="20"/>
      <c r="AQ110" s="20"/>
      <c r="AS110" s="13" t="str" cm="1">
        <f t="array" ref="AS110">IF(Proyectos[[#This Row],[Evaluado]]="SI",_xlfn.TEXTJOIN(" 
",TRUE,_xlfn._xlws.FILTER([1]!Interacciones[Fecha],([1]!Interacciones[Folio Proyecto]=Proyectos[[#This Row],[Folio Proyecto]])*([1]!Interacciones[Tipo]=[1]Categoría!$G$2),"Sin Observaciones")),"Sin Evaluación")</f>
        <v>Sin Evaluación</v>
      </c>
      <c r="AT110" s="13" t="str" cm="1">
        <f t="array" ref="AT110">IF(Proyectos[[#This Row],[Evaluado]]="SI",_xlfn.TEXTJOIN(" 
",TRUE,_xlfn._xlws.FILTER([1]!Interacciones[Fecha],([1]!Interacciones[Folio Proyecto]=Proyectos[[#This Row],[Folio Proyecto]])*([1]!Interacciones[Tipo]=[1]Categoría!$G$3),"Sin Corrección")),"Sin Evaluación")</f>
        <v>Sin Evaluación</v>
      </c>
      <c r="AU110" s="29" t="str">
        <f>IF(IFERROR(FIND(AU$1,Proyectos[[#This Row],[Región (es)]]),0)&gt;0,1,"0")</f>
        <v>0</v>
      </c>
      <c r="AV110" s="29" t="str">
        <f>IF(IFERROR(FIND(AV$1,Proyectos[[#This Row],[Región (es)]]),0)&gt;0,1,"0")</f>
        <v>0</v>
      </c>
      <c r="AW110" s="29" t="str">
        <f>IF(IFERROR(FIND(AW$1,Proyectos[[#This Row],[Región (es)]]),0)&gt;0,1,"0")</f>
        <v>0</v>
      </c>
      <c r="AX110" s="29" t="str">
        <f>IF(IFERROR(FIND(AX$1,Proyectos[[#This Row],[Región (es)]]),0)&gt;0,1,"0")</f>
        <v>0</v>
      </c>
      <c r="AY110" s="29" t="str">
        <f>IF(IFERROR(FIND(AY$1,Proyectos[[#This Row],[Región (es)]]),0)&gt;0,1,"0")</f>
        <v>0</v>
      </c>
      <c r="AZ110" s="29" t="str">
        <f>IF(IFERROR(FIND(AZ$1,Proyectos[[#This Row],[Región (es)]]),0)&gt;0,1,"0")</f>
        <v>0</v>
      </c>
      <c r="BA110" s="29">
        <f>IF(IFERROR(FIND(BA$1,Proyectos[[#This Row],[Región (es)]]),0)&gt;0,1,"0")</f>
        <v>1</v>
      </c>
      <c r="BB110" s="29" t="str">
        <f>IF(IFERROR(FIND(BB$1,Proyectos[[#This Row],[Región (es)]]),0)&gt;0,1,"0")</f>
        <v>0</v>
      </c>
      <c r="BC110" s="29" t="str">
        <f>IF(IFERROR(FIND(BC$1,Proyectos[[#This Row],[Región (es)]]),0)&gt;0,1,"0")</f>
        <v>0</v>
      </c>
      <c r="BD110" s="29" t="str">
        <f>IF(IFERROR(FIND(BD$1,Proyectos[[#This Row],[Región (es)]]),0)&gt;0,1,"0")</f>
        <v>0</v>
      </c>
      <c r="BE110" s="29" t="str">
        <f>IF(IFERROR(FIND(BE$1,Proyectos[[#This Row],[Región (es)]]),0)&gt;0,1,"0")</f>
        <v>0</v>
      </c>
      <c r="BF110" s="29" t="str">
        <f>IF(IFERROR(FIND(BF$1,Proyectos[[#This Row],[Región (es)]]),0)&gt;0,1,"0")</f>
        <v>0</v>
      </c>
      <c r="BG110" s="29" t="str">
        <f>IF(IFERROR(FIND(BG$1,Proyectos[[#This Row],[Región (es)]]),0)&gt;0,1,"0")</f>
        <v>0</v>
      </c>
      <c r="BH110" s="29" t="str">
        <f>IF(IFERROR(FIND(BH$1,Proyectos[[#This Row],[Región (es)]]),0)&gt;0,1,"0")</f>
        <v>0</v>
      </c>
      <c r="BI110" s="29" t="str">
        <f>IF(IFERROR(FIND(BI$1,Proyectos[[#This Row],[Región (es)]]),0)&gt;0,1,"0")</f>
        <v>0</v>
      </c>
      <c r="BJ110" s="29" t="str">
        <f>IF(IFERROR(FIND(BJ$1,Proyectos[[#This Row],[Región (es)]]),0)&gt;0,1,"0")</f>
        <v>0</v>
      </c>
    </row>
    <row r="111" spans="1:62" hidden="1" x14ac:dyDescent="0.25">
      <c r="A111" s="12">
        <f>IF(Proyectos[[#This Row],[Estado]]="Aprobado",ROW(),"0")</f>
        <v>111</v>
      </c>
      <c r="B111" s="13">
        <v>3976</v>
      </c>
      <c r="C111" s="24">
        <v>97</v>
      </c>
      <c r="D111" s="40" t="s">
        <v>1138</v>
      </c>
      <c r="E111" s="14">
        <v>45614</v>
      </c>
      <c r="F111" s="14">
        <v>45646</v>
      </c>
      <c r="G111" s="15">
        <v>45629</v>
      </c>
      <c r="H111" s="14">
        <v>45646</v>
      </c>
      <c r="I111" s="14">
        <v>45649</v>
      </c>
      <c r="J111" s="14">
        <v>45646</v>
      </c>
      <c r="K111" s="13" t="s">
        <v>1316</v>
      </c>
      <c r="L111" s="13" t="s">
        <v>1317</v>
      </c>
      <c r="M111" s="13">
        <v>3976</v>
      </c>
      <c r="N111" s="16" t="s">
        <v>974</v>
      </c>
      <c r="O111" s="16" t="s">
        <v>1297</v>
      </c>
      <c r="P111" s="16" t="s">
        <v>950</v>
      </c>
      <c r="Q111" s="16"/>
      <c r="R111" s="16">
        <v>28</v>
      </c>
      <c r="U111" s="13">
        <v>36</v>
      </c>
      <c r="V111" s="13">
        <f>Proyectos[[#This Row],[Duración Inicial en Meses]]+IFERROR(VLOOKUP(Proyectos[[#This Row],[Folio Proyecto]],'[1]Solicitudes Especiales'!O:P,2,FALSE),0)</f>
        <v>36</v>
      </c>
      <c r="W111" s="12">
        <v>80</v>
      </c>
      <c r="X111" s="13" t="s">
        <v>135</v>
      </c>
      <c r="Z111" s="17">
        <v>408943164</v>
      </c>
      <c r="AA111" s="17">
        <v>48141710</v>
      </c>
      <c r="AB111" s="17">
        <f>Proyectos[[#This Row],[Monto de Donación (Solicitado)]]+Proyectos[[#This Row],[Aporte Propio]]</f>
        <v>457084874</v>
      </c>
      <c r="AC111" s="17">
        <f>Proyectos[[#This Row],[Monto de Donación (Solicitado)]]+IFERROR(VLOOKUP(Proyectos[[#This Row],[Folio Proyecto]],'[1]Solicitudes Especiales'!R:S,2,FALSE),0)</f>
        <v>408943164</v>
      </c>
      <c r="AD111" s="18"/>
      <c r="AE111" s="18"/>
      <c r="AF111"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1"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1" s="17" t="str">
        <f>IFERROR(VLOOKUP(Proyectos[[#This Row],[Folio Proyecto]],[1]!Reporte_Ley_N°21.015[[FOLIO PROYECTO]:[PERMANENCIA EN EL PUESTO DE TRABAJO LUEGO DE 9 MESES]],6,FALSE),"Sin Información")</f>
        <v>Sin Información</v>
      </c>
      <c r="AI111" s="17"/>
      <c r="AJ111" s="20" t="str">
        <f>IF(OR(Proyectos[[#This Row],[Fecha de Incio]]="Sin Información",Proyectos[[#This Row],[Fecha de Incio]]=""),"Sin Información",EDATE(Proyectos[[#This Row],[Fecha de Incio]],Proyectos[[#This Row],[Duración Aprobada]]))</f>
        <v>Sin Información</v>
      </c>
      <c r="AK111" s="20" t="str">
        <f ca="1">IF(Proyectos[[#This Row],[Fecha de Término]]="Sin Información","Sin Información",IF(Proyectos[[#This Row],[Fecha de Término]]&gt;TODAY(),"En Ejecución",IF(Proyectos[[#This Row],[Fecha de Término]]&lt;TODAY(),"Finalizado","FALSO")))</f>
        <v>Sin Información</v>
      </c>
      <c r="AL111" s="27" t="s">
        <v>976</v>
      </c>
      <c r="AM111" s="20"/>
      <c r="AN111" s="20"/>
      <c r="AO111" s="20"/>
      <c r="AP111" s="20"/>
      <c r="AQ111" s="20"/>
      <c r="AS111" s="13" t="str" cm="1">
        <f t="array" ref="AS111">IF(Proyectos[[#This Row],[Evaluado]]="SI",_xlfn.TEXTJOIN(" 
",TRUE,_xlfn._xlws.FILTER([1]!Interacciones[Fecha],([1]!Interacciones[Folio Proyecto]=Proyectos[[#This Row],[Folio Proyecto]])*([1]!Interacciones[Tipo]=[1]Categoría!$G$2),"Sin Observaciones")),"Sin Evaluación")</f>
        <v>Sin Evaluación</v>
      </c>
      <c r="AT111" s="13" t="str" cm="1">
        <f t="array" ref="AT111">IF(Proyectos[[#This Row],[Evaluado]]="SI",_xlfn.TEXTJOIN(" 
",TRUE,_xlfn._xlws.FILTER([1]!Interacciones[Fecha],([1]!Interacciones[Folio Proyecto]=Proyectos[[#This Row],[Folio Proyecto]])*([1]!Interacciones[Tipo]=[1]Categoría!$G$3),"Sin Corrección")),"Sin Evaluación")</f>
        <v>Sin Evaluación</v>
      </c>
      <c r="AU111" s="29" t="str">
        <f>IF(IFERROR(FIND(AU$1,Proyectos[[#This Row],[Región (es)]]),0)&gt;0,1,"0")</f>
        <v>0</v>
      </c>
      <c r="AV111" s="29" t="str">
        <f>IF(IFERROR(FIND(AV$1,Proyectos[[#This Row],[Región (es)]]),0)&gt;0,1,"0")</f>
        <v>0</v>
      </c>
      <c r="AW111" s="29" t="str">
        <f>IF(IFERROR(FIND(AW$1,Proyectos[[#This Row],[Región (es)]]),0)&gt;0,1,"0")</f>
        <v>0</v>
      </c>
      <c r="AX111" s="29" t="str">
        <f>IF(IFERROR(FIND(AX$1,Proyectos[[#This Row],[Región (es)]]),0)&gt;0,1,"0")</f>
        <v>0</v>
      </c>
      <c r="AY111" s="29" t="str">
        <f>IF(IFERROR(FIND(AY$1,Proyectos[[#This Row],[Región (es)]]),0)&gt;0,1,"0")</f>
        <v>0</v>
      </c>
      <c r="AZ111" s="29" t="str">
        <f>IF(IFERROR(FIND(AZ$1,Proyectos[[#This Row],[Región (es)]]),0)&gt;0,1,"0")</f>
        <v>0</v>
      </c>
      <c r="BA111" s="29">
        <f>IF(IFERROR(FIND(BA$1,Proyectos[[#This Row],[Región (es)]]),0)&gt;0,1,"0")</f>
        <v>1</v>
      </c>
      <c r="BB111" s="29" t="str">
        <f>IF(IFERROR(FIND(BB$1,Proyectos[[#This Row],[Región (es)]]),0)&gt;0,1,"0")</f>
        <v>0</v>
      </c>
      <c r="BC111" s="29" t="str">
        <f>IF(IFERROR(FIND(BC$1,Proyectos[[#This Row],[Región (es)]]),0)&gt;0,1,"0")</f>
        <v>0</v>
      </c>
      <c r="BD111" s="29" t="str">
        <f>IF(IFERROR(FIND(BD$1,Proyectos[[#This Row],[Región (es)]]),0)&gt;0,1,"0")</f>
        <v>0</v>
      </c>
      <c r="BE111" s="29" t="str">
        <f>IF(IFERROR(FIND(BE$1,Proyectos[[#This Row],[Región (es)]]),0)&gt;0,1,"0")</f>
        <v>0</v>
      </c>
      <c r="BF111" s="29" t="str">
        <f>IF(IFERROR(FIND(BF$1,Proyectos[[#This Row],[Región (es)]]),0)&gt;0,1,"0")</f>
        <v>0</v>
      </c>
      <c r="BG111" s="29" t="str">
        <f>IF(IFERROR(FIND(BG$1,Proyectos[[#This Row],[Región (es)]]),0)&gt;0,1,"0")</f>
        <v>0</v>
      </c>
      <c r="BH111" s="29" t="str">
        <f>IF(IFERROR(FIND(BH$1,Proyectos[[#This Row],[Región (es)]]),0)&gt;0,1,"0")</f>
        <v>0</v>
      </c>
      <c r="BI111" s="29" t="str">
        <f>IF(IFERROR(FIND(BI$1,Proyectos[[#This Row],[Región (es)]]),0)&gt;0,1,"0")</f>
        <v>0</v>
      </c>
      <c r="BJ111" s="29" t="str">
        <f>IF(IFERROR(FIND(BJ$1,Proyectos[[#This Row],[Región (es)]]),0)&gt;0,1,"0")</f>
        <v>0</v>
      </c>
    </row>
    <row r="112" spans="1:62" hidden="1" x14ac:dyDescent="0.25">
      <c r="A112" s="12">
        <f>IF(Proyectos[[#This Row],[Estado]]="Aprobado",ROW(),"0")</f>
        <v>112</v>
      </c>
      <c r="B112" s="13">
        <v>3994</v>
      </c>
      <c r="C112" s="24">
        <v>879</v>
      </c>
      <c r="D112" s="23" t="s">
        <v>1091</v>
      </c>
      <c r="E112" s="14">
        <v>45617</v>
      </c>
      <c r="F112" s="14">
        <v>45646</v>
      </c>
      <c r="G112" s="15">
        <v>45629</v>
      </c>
      <c r="H112" s="14">
        <v>45646</v>
      </c>
      <c r="I112" s="14">
        <v>45649</v>
      </c>
      <c r="J112" s="14">
        <v>45646</v>
      </c>
      <c r="K112" s="13" t="s">
        <v>1318</v>
      </c>
      <c r="L112" s="13" t="s">
        <v>1319</v>
      </c>
      <c r="M112" s="13">
        <v>3994</v>
      </c>
      <c r="N112" s="16" t="s">
        <v>974</v>
      </c>
      <c r="O112" s="16" t="s">
        <v>1297</v>
      </c>
      <c r="P112" s="16" t="s">
        <v>950</v>
      </c>
      <c r="Q112" s="16"/>
      <c r="R112" s="16">
        <v>2</v>
      </c>
      <c r="U112" s="13">
        <v>36</v>
      </c>
      <c r="V112" s="13">
        <f>Proyectos[[#This Row],[Duración Inicial en Meses]]+IFERROR(VLOOKUP(Proyectos[[#This Row],[Folio Proyecto]],'[1]Solicitudes Especiales'!O:P,2,FALSE),0)</f>
        <v>36</v>
      </c>
      <c r="W112" s="12">
        <v>5</v>
      </c>
      <c r="X112" s="13" t="s">
        <v>1095</v>
      </c>
      <c r="Z112" s="17">
        <v>85759990</v>
      </c>
      <c r="AA112" s="17">
        <v>0</v>
      </c>
      <c r="AB112" s="17">
        <f>Proyectos[[#This Row],[Monto de Donación (Solicitado)]]+Proyectos[[#This Row],[Aporte Propio]]</f>
        <v>85759990</v>
      </c>
      <c r="AC112" s="17">
        <f>Proyectos[[#This Row],[Monto de Donación (Solicitado)]]+IFERROR(VLOOKUP(Proyectos[[#This Row],[Folio Proyecto]],'[1]Solicitudes Especiales'!R:S,2,FALSE),0)</f>
        <v>85759990</v>
      </c>
      <c r="AD112" s="18"/>
      <c r="AE112" s="18"/>
      <c r="AF112"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2"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2" s="17" t="str">
        <f>IFERROR(VLOOKUP(Proyectos[[#This Row],[Folio Proyecto]],[1]!Reporte_Ley_N°21.015[[FOLIO PROYECTO]:[PERMANENCIA EN EL PUESTO DE TRABAJO LUEGO DE 9 MESES]],6,FALSE),"Sin Información")</f>
        <v>Sin Información</v>
      </c>
      <c r="AI112" s="17"/>
      <c r="AJ112" s="20" t="str">
        <f>IF(OR(Proyectos[[#This Row],[Fecha de Incio]]="Sin Información",Proyectos[[#This Row],[Fecha de Incio]]=""),"Sin Información",EDATE(Proyectos[[#This Row],[Fecha de Incio]],Proyectos[[#This Row],[Duración Aprobada]]))</f>
        <v>Sin Información</v>
      </c>
      <c r="AK112" s="20" t="str">
        <f ca="1">IF(Proyectos[[#This Row],[Fecha de Término]]="Sin Información","Sin Información",IF(Proyectos[[#This Row],[Fecha de Término]]&gt;TODAY(),"En Ejecución",IF(Proyectos[[#This Row],[Fecha de Término]]&lt;TODAY(),"Finalizado","FALSO")))</f>
        <v>Sin Información</v>
      </c>
      <c r="AL112" s="27" t="s">
        <v>976</v>
      </c>
      <c r="AM112" s="20"/>
      <c r="AN112" s="20"/>
      <c r="AO112" s="20"/>
      <c r="AP112" s="20"/>
      <c r="AQ112" s="20"/>
      <c r="AS112" s="13" t="str" cm="1">
        <f t="array" ref="AS112">IF(Proyectos[[#This Row],[Evaluado]]="SI",_xlfn.TEXTJOIN(" 
",TRUE,_xlfn._xlws.FILTER([1]!Interacciones[Fecha],([1]!Interacciones[Folio Proyecto]=Proyectos[[#This Row],[Folio Proyecto]])*([1]!Interacciones[Tipo]=[1]Categoría!$G$2),"Sin Observaciones")),"Sin Evaluación")</f>
        <v>Sin Evaluación</v>
      </c>
      <c r="AT112" s="13" t="str" cm="1">
        <f t="array" ref="AT112">IF(Proyectos[[#This Row],[Evaluado]]="SI",_xlfn.TEXTJOIN(" 
",TRUE,_xlfn._xlws.FILTER([1]!Interacciones[Fecha],([1]!Interacciones[Folio Proyecto]=Proyectos[[#This Row],[Folio Proyecto]])*([1]!Interacciones[Tipo]=[1]Categoría!$G$3),"Sin Corrección")),"Sin Evaluación")</f>
        <v>Sin Evaluación</v>
      </c>
      <c r="AU112" s="29" t="str">
        <f>IF(IFERROR(FIND(AU$1,Proyectos[[#This Row],[Región (es)]]),0)&gt;0,1,"0")</f>
        <v>0</v>
      </c>
      <c r="AV112" s="29" t="str">
        <f>IF(IFERROR(FIND(AV$1,Proyectos[[#This Row],[Región (es)]]),0)&gt;0,1,"0")</f>
        <v>0</v>
      </c>
      <c r="AW112" s="29" t="str">
        <f>IF(IFERROR(FIND(AW$1,Proyectos[[#This Row],[Región (es)]]),0)&gt;0,1,"0")</f>
        <v>0</v>
      </c>
      <c r="AX112" s="29" t="str">
        <f>IF(IFERROR(FIND(AX$1,Proyectos[[#This Row],[Región (es)]]),0)&gt;0,1,"0")</f>
        <v>0</v>
      </c>
      <c r="AY112" s="29" t="str">
        <f>IF(IFERROR(FIND(AY$1,Proyectos[[#This Row],[Región (es)]]),0)&gt;0,1,"0")</f>
        <v>0</v>
      </c>
      <c r="AZ112" s="29" t="str">
        <f>IF(IFERROR(FIND(AZ$1,Proyectos[[#This Row],[Región (es)]]),0)&gt;0,1,"0")</f>
        <v>0</v>
      </c>
      <c r="BA112" s="29" t="str">
        <f>IF(IFERROR(FIND(BA$1,Proyectos[[#This Row],[Región (es)]]),0)&gt;0,1,"0")</f>
        <v>0</v>
      </c>
      <c r="BB112" s="29" t="str">
        <f>IF(IFERROR(FIND(BB$1,Proyectos[[#This Row],[Región (es)]]),0)&gt;0,1,"0")</f>
        <v>0</v>
      </c>
      <c r="BC112" s="29" t="str">
        <f>IF(IFERROR(FIND(BC$1,Proyectos[[#This Row],[Región (es)]]),0)&gt;0,1,"0")</f>
        <v>0</v>
      </c>
      <c r="BD112" s="29" t="str">
        <f>IF(IFERROR(FIND(BD$1,Proyectos[[#This Row],[Región (es)]]),0)&gt;0,1,"0")</f>
        <v>0</v>
      </c>
      <c r="BE112" s="29" t="str">
        <f>IF(IFERROR(FIND(BE$1,Proyectos[[#This Row],[Región (es)]]),0)&gt;0,1,"0")</f>
        <v>0</v>
      </c>
      <c r="BF112" s="29">
        <f>IF(IFERROR(FIND(BF$1,Proyectos[[#This Row],[Región (es)]]),0)&gt;0,1,"0")</f>
        <v>1</v>
      </c>
      <c r="BG112" s="29" t="str">
        <f>IF(IFERROR(FIND(BG$1,Proyectos[[#This Row],[Región (es)]]),0)&gt;0,1,"0")</f>
        <v>0</v>
      </c>
      <c r="BH112" s="29" t="str">
        <f>IF(IFERROR(FIND(BH$1,Proyectos[[#This Row],[Región (es)]]),0)&gt;0,1,"0")</f>
        <v>0</v>
      </c>
      <c r="BI112" s="29" t="str">
        <f>IF(IFERROR(FIND(BI$1,Proyectos[[#This Row],[Región (es)]]),0)&gt;0,1,"0")</f>
        <v>0</v>
      </c>
      <c r="BJ112" s="29" t="str">
        <f>IF(IFERROR(FIND(BJ$1,Proyectos[[#This Row],[Región (es)]]),0)&gt;0,1,"0")</f>
        <v>0</v>
      </c>
    </row>
    <row r="113" spans="1:64" hidden="1" x14ac:dyDescent="0.25">
      <c r="A113" s="12">
        <f>IF(Proyectos[[#This Row],[Estado]]="Aprobado",ROW(),"0")</f>
        <v>113</v>
      </c>
      <c r="B113" s="13">
        <v>4053</v>
      </c>
      <c r="C113" s="24">
        <v>1932</v>
      </c>
      <c r="D113" s="23" t="s">
        <v>1320</v>
      </c>
      <c r="E113" s="14">
        <v>45621</v>
      </c>
      <c r="F113" s="14">
        <v>45646</v>
      </c>
      <c r="G113" s="15">
        <v>45629</v>
      </c>
      <c r="H113" s="14">
        <v>45687</v>
      </c>
      <c r="I113" s="14">
        <v>45688</v>
      </c>
      <c r="J113" s="14">
        <v>45687</v>
      </c>
      <c r="K113" s="13" t="s">
        <v>1321</v>
      </c>
      <c r="L113" s="13" t="s">
        <v>1322</v>
      </c>
      <c r="M113" s="13">
        <v>4053</v>
      </c>
      <c r="N113" s="16" t="s">
        <v>974</v>
      </c>
      <c r="O113" s="16" t="s">
        <v>1297</v>
      </c>
      <c r="P113" s="16" t="s">
        <v>950</v>
      </c>
      <c r="Q113" s="16"/>
      <c r="R113" s="16"/>
      <c r="U113" s="13">
        <v>24</v>
      </c>
      <c r="V113" s="13">
        <f>Proyectos[[#This Row],[Duración Inicial en Meses]]+IFERROR(VLOOKUP(Proyectos[[#This Row],[Folio Proyecto]],'[1]Solicitudes Especiales'!O:P,2,FALSE),0)</f>
        <v>24</v>
      </c>
      <c r="W113" s="12">
        <v>20</v>
      </c>
      <c r="X113" s="13" t="s">
        <v>1323</v>
      </c>
      <c r="Z113" s="17">
        <v>171084697</v>
      </c>
      <c r="AA113" s="17"/>
      <c r="AB113" s="17">
        <f>Proyectos[[#This Row],[Monto de Donación (Solicitado)]]+Proyectos[[#This Row],[Aporte Propio]]</f>
        <v>171084697</v>
      </c>
      <c r="AC113" s="17">
        <f>Proyectos[[#This Row],[Monto de Donación (Solicitado)]]+IFERROR(VLOOKUP(Proyectos[[#This Row],[Folio Proyecto]],'[1]Solicitudes Especiales'!R:S,2,FALSE),0)</f>
        <v>171084697</v>
      </c>
      <c r="AD113" s="18"/>
      <c r="AE113" s="18"/>
      <c r="AF113"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3"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3" s="17" t="str">
        <f>IFERROR(VLOOKUP(Proyectos[[#This Row],[Folio Proyecto]],[1]!Reporte_Ley_N°21.015[[FOLIO PROYECTO]:[PERMANENCIA EN EL PUESTO DE TRABAJO LUEGO DE 9 MESES]],6,FALSE),"Sin Información")</f>
        <v>Sin Información</v>
      </c>
      <c r="AI113" s="17"/>
      <c r="AJ113" s="20" t="str">
        <f>IF(OR(Proyectos[[#This Row],[Fecha de Incio]]="Sin Información",Proyectos[[#This Row],[Fecha de Incio]]=""),"Sin Información",EDATE(Proyectos[[#This Row],[Fecha de Incio]],Proyectos[[#This Row],[Duración Aprobada]]))</f>
        <v>Sin Información</v>
      </c>
      <c r="AK113" s="20" t="str">
        <f ca="1">IF(Proyectos[[#This Row],[Fecha de Término]]="Sin Información","Sin Información",IF(Proyectos[[#This Row],[Fecha de Término]]&gt;TODAY(),"En Ejecución",IF(Proyectos[[#This Row],[Fecha de Término]]&lt;TODAY(),"Finalizado","FALSO")))</f>
        <v>Sin Información</v>
      </c>
      <c r="AL113" s="27" t="s">
        <v>976</v>
      </c>
      <c r="AM113" s="20"/>
      <c r="AN113" s="20"/>
      <c r="AO113" s="20"/>
      <c r="AP113" s="20"/>
      <c r="AQ113" s="20"/>
      <c r="AS113" s="13" t="str" cm="1">
        <f t="array" ref="AS113">IF(Proyectos[[#This Row],[Evaluado]]="SI",_xlfn.TEXTJOIN(" 
",TRUE,_xlfn._xlws.FILTER([1]!Interacciones[Fecha],([1]!Interacciones[Folio Proyecto]=Proyectos[[#This Row],[Folio Proyecto]])*([1]!Interacciones[Tipo]=[1]Categoría!$G$2),"Sin Observaciones")),"Sin Evaluación")</f>
        <v>Sin Evaluación</v>
      </c>
      <c r="AT113" s="13" t="str" cm="1">
        <f t="array" ref="AT113">IF(Proyectos[[#This Row],[Evaluado]]="SI",_xlfn.TEXTJOIN(" 
",TRUE,_xlfn._xlws.FILTER([1]!Interacciones[Fecha],([1]!Interacciones[Folio Proyecto]=Proyectos[[#This Row],[Folio Proyecto]])*([1]!Interacciones[Tipo]=[1]Categoría!$G$3),"Sin Corrección")),"Sin Evaluación")</f>
        <v>Sin Evaluación</v>
      </c>
      <c r="AU113" s="29" t="str">
        <f>IF(IFERROR(FIND(AU$1,Proyectos[[#This Row],[Región (es)]]),0)&gt;0,1,"0")</f>
        <v>0</v>
      </c>
      <c r="AV113" s="29" t="str">
        <f>IF(IFERROR(FIND(AV$1,Proyectos[[#This Row],[Región (es)]]),0)&gt;0,1,"0")</f>
        <v>0</v>
      </c>
      <c r="AW113" s="29" t="str">
        <f>IF(IFERROR(FIND(AW$1,Proyectos[[#This Row],[Región (es)]]),0)&gt;0,1,"0")</f>
        <v>0</v>
      </c>
      <c r="AX113" s="29" t="str">
        <f>IF(IFERROR(FIND(AX$1,Proyectos[[#This Row],[Región (es)]]),0)&gt;0,1,"0")</f>
        <v>0</v>
      </c>
      <c r="AY113" s="29" t="str">
        <f>IF(IFERROR(FIND(AY$1,Proyectos[[#This Row],[Región (es)]]),0)&gt;0,1,"0")</f>
        <v>0</v>
      </c>
      <c r="AZ113" s="29" t="str">
        <f>IF(IFERROR(FIND(AZ$1,Proyectos[[#This Row],[Región (es)]]),0)&gt;0,1,"0")</f>
        <v>0</v>
      </c>
      <c r="BA113" s="29">
        <f>IF(IFERROR(FIND(BA$1,Proyectos[[#This Row],[Región (es)]]),0)&gt;0,1,"0")</f>
        <v>1</v>
      </c>
      <c r="BB113" s="29" t="str">
        <f>IF(IFERROR(FIND(BB$1,Proyectos[[#This Row],[Región (es)]]),0)&gt;0,1,"0")</f>
        <v>0</v>
      </c>
      <c r="BC113" s="29" t="str">
        <f>IF(IFERROR(FIND(BC$1,Proyectos[[#This Row],[Región (es)]]),0)&gt;0,1,"0")</f>
        <v>0</v>
      </c>
      <c r="BD113" s="29" t="str">
        <f>IF(IFERROR(FIND(BD$1,Proyectos[[#This Row],[Región (es)]]),0)&gt;0,1,"0")</f>
        <v>0</v>
      </c>
      <c r="BE113" s="29" t="str">
        <f>IF(IFERROR(FIND(BE$1,Proyectos[[#This Row],[Región (es)]]),0)&gt;0,1,"0")</f>
        <v>0</v>
      </c>
      <c r="BF113" s="29" t="str">
        <f>IF(IFERROR(FIND(BF$1,Proyectos[[#This Row],[Región (es)]]),0)&gt;0,1,"0")</f>
        <v>0</v>
      </c>
      <c r="BG113" s="29" t="str">
        <f>IF(IFERROR(FIND(BG$1,Proyectos[[#This Row],[Región (es)]]),0)&gt;0,1,"0")</f>
        <v>0</v>
      </c>
      <c r="BH113" s="29" t="str">
        <f>IF(IFERROR(FIND(BH$1,Proyectos[[#This Row],[Región (es)]]),0)&gt;0,1,"0")</f>
        <v>0</v>
      </c>
      <c r="BI113" s="29" t="str">
        <f>IF(IFERROR(FIND(BI$1,Proyectos[[#This Row],[Región (es)]]),0)&gt;0,1,"0")</f>
        <v>0</v>
      </c>
      <c r="BJ113" s="29" t="str">
        <f>IF(IFERROR(FIND(BJ$1,Proyectos[[#This Row],[Región (es)]]),0)&gt;0,1,"0")</f>
        <v>0</v>
      </c>
      <c r="BL113" s="42"/>
    </row>
    <row r="114" spans="1:64" hidden="1" x14ac:dyDescent="0.25">
      <c r="A114" s="12">
        <f>IF(Proyectos[[#This Row],[Estado]]="Aprobado",ROW(),"0")</f>
        <v>114</v>
      </c>
      <c r="B114" s="13">
        <v>4052</v>
      </c>
      <c r="C114" s="24">
        <v>791</v>
      </c>
      <c r="D114" s="23" t="s">
        <v>970</v>
      </c>
      <c r="E114" s="14">
        <v>45625</v>
      </c>
      <c r="F114" s="14">
        <v>45646</v>
      </c>
      <c r="G114" s="15">
        <v>45629</v>
      </c>
      <c r="H114" s="14">
        <v>45687</v>
      </c>
      <c r="I114" s="14">
        <v>45688</v>
      </c>
      <c r="J114" s="14">
        <v>45687</v>
      </c>
      <c r="K114" s="13" t="s">
        <v>1324</v>
      </c>
      <c r="L114" s="13" t="s">
        <v>1325</v>
      </c>
      <c r="M114" s="13">
        <v>4052</v>
      </c>
      <c r="N114" s="16" t="s">
        <v>974</v>
      </c>
      <c r="O114" s="16" t="s">
        <v>1297</v>
      </c>
      <c r="P114" s="16" t="s">
        <v>950</v>
      </c>
      <c r="Q114" s="16"/>
      <c r="R114" s="16"/>
      <c r="U114" s="13">
        <v>36</v>
      </c>
      <c r="V114" s="13">
        <f>Proyectos[[#This Row],[Duración Inicial en Meses]]+IFERROR(VLOOKUP(Proyectos[[#This Row],[Folio Proyecto]],'[1]Solicitudes Especiales'!O:P,2,FALSE),0)</f>
        <v>36</v>
      </c>
      <c r="W114" s="12">
        <v>16</v>
      </c>
      <c r="X114" s="13" t="s">
        <v>135</v>
      </c>
      <c r="Y114" s="13" t="s">
        <v>959</v>
      </c>
      <c r="Z114" s="17">
        <v>278740000</v>
      </c>
      <c r="AA114" s="17"/>
      <c r="AB114" s="17">
        <f>Proyectos[[#This Row],[Monto de Donación (Solicitado)]]+Proyectos[[#This Row],[Aporte Propio]]</f>
        <v>278740000</v>
      </c>
      <c r="AC114" s="17">
        <f>Proyectos[[#This Row],[Monto de Donación (Solicitado)]]+IFERROR(VLOOKUP(Proyectos[[#This Row],[Folio Proyecto]],'[1]Solicitudes Especiales'!R:S,2,FALSE),0)</f>
        <v>278740000</v>
      </c>
      <c r="AD114" s="18"/>
      <c r="AE114" s="18"/>
      <c r="AF114"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4"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4" s="17" t="str">
        <f>IFERROR(VLOOKUP(Proyectos[[#This Row],[Folio Proyecto]],[1]!Reporte_Ley_N°21.015[[FOLIO PROYECTO]:[PERMANENCIA EN EL PUESTO DE TRABAJO LUEGO DE 9 MESES]],6,FALSE),"Sin Información")</f>
        <v>Sin Información</v>
      </c>
      <c r="AI114" s="17"/>
      <c r="AJ114" s="20" t="str">
        <f>IF(OR(Proyectos[[#This Row],[Fecha de Incio]]="Sin Información",Proyectos[[#This Row],[Fecha de Incio]]=""),"Sin Información",EDATE(Proyectos[[#This Row],[Fecha de Incio]],Proyectos[[#This Row],[Duración Aprobada]]))</f>
        <v>Sin Información</v>
      </c>
      <c r="AK114" s="20" t="str">
        <f ca="1">IF(Proyectos[[#This Row],[Fecha de Término]]="Sin Información","Sin Información",IF(Proyectos[[#This Row],[Fecha de Término]]&gt;TODAY(),"En Ejecución",IF(Proyectos[[#This Row],[Fecha de Término]]&lt;TODAY(),"Finalizado","FALSO")))</f>
        <v>Sin Información</v>
      </c>
      <c r="AL114" s="27" t="s">
        <v>976</v>
      </c>
      <c r="AM114" s="20"/>
      <c r="AN114" s="20"/>
      <c r="AO114" s="20"/>
      <c r="AP114" s="20"/>
      <c r="AQ114" s="20"/>
      <c r="AS114" s="13" t="str" cm="1">
        <f t="array" ref="AS114">IF(Proyectos[[#This Row],[Evaluado]]="SI",_xlfn.TEXTJOIN(" 
",TRUE,_xlfn._xlws.FILTER([1]!Interacciones[Fecha],([1]!Interacciones[Folio Proyecto]=Proyectos[[#This Row],[Folio Proyecto]])*([1]!Interacciones[Tipo]=[1]Categoría!$G$2),"Sin Observaciones")),"Sin Evaluación")</f>
        <v>Sin Evaluación</v>
      </c>
      <c r="AT114" s="13" t="str" cm="1">
        <f t="array" ref="AT114">IF(Proyectos[[#This Row],[Evaluado]]="SI",_xlfn.TEXTJOIN(" 
",TRUE,_xlfn._xlws.FILTER([1]!Interacciones[Fecha],([1]!Interacciones[Folio Proyecto]=Proyectos[[#This Row],[Folio Proyecto]])*([1]!Interacciones[Tipo]=[1]Categoría!$G$3),"Sin Corrección")),"Sin Evaluación")</f>
        <v>Sin Evaluación</v>
      </c>
      <c r="AU114" s="29" t="str">
        <f>IF(IFERROR(FIND(AU$1,Proyectos[[#This Row],[Región (es)]]),0)&gt;0,1,"0")</f>
        <v>0</v>
      </c>
      <c r="AV114" s="29" t="str">
        <f>IF(IFERROR(FIND(AV$1,Proyectos[[#This Row],[Región (es)]]),0)&gt;0,1,"0")</f>
        <v>0</v>
      </c>
      <c r="AW114" s="29" t="str">
        <f>IF(IFERROR(FIND(AW$1,Proyectos[[#This Row],[Región (es)]]),0)&gt;0,1,"0")</f>
        <v>0</v>
      </c>
      <c r="AX114" s="29" t="str">
        <f>IF(IFERROR(FIND(AX$1,Proyectos[[#This Row],[Región (es)]]),0)&gt;0,1,"0")</f>
        <v>0</v>
      </c>
      <c r="AY114" s="29" t="str">
        <f>IF(IFERROR(FIND(AY$1,Proyectos[[#This Row],[Región (es)]]),0)&gt;0,1,"0")</f>
        <v>0</v>
      </c>
      <c r="AZ114" s="29" t="str">
        <f>IF(IFERROR(FIND(AZ$1,Proyectos[[#This Row],[Región (es)]]),0)&gt;0,1,"0")</f>
        <v>0</v>
      </c>
      <c r="BA114" s="29">
        <f>IF(IFERROR(FIND(BA$1,Proyectos[[#This Row],[Región (es)]]),0)&gt;0,1,"0")</f>
        <v>1</v>
      </c>
      <c r="BB114" s="29" t="str">
        <f>IF(IFERROR(FIND(BB$1,Proyectos[[#This Row],[Región (es)]]),0)&gt;0,1,"0")</f>
        <v>0</v>
      </c>
      <c r="BC114" s="29" t="str">
        <f>IF(IFERROR(FIND(BC$1,Proyectos[[#This Row],[Región (es)]]),0)&gt;0,1,"0")</f>
        <v>0</v>
      </c>
      <c r="BD114" s="29" t="str">
        <f>IF(IFERROR(FIND(BD$1,Proyectos[[#This Row],[Región (es)]]),0)&gt;0,1,"0")</f>
        <v>0</v>
      </c>
      <c r="BE114" s="29" t="str">
        <f>IF(IFERROR(FIND(BE$1,Proyectos[[#This Row],[Región (es)]]),0)&gt;0,1,"0")</f>
        <v>0</v>
      </c>
      <c r="BF114" s="29" t="str">
        <f>IF(IFERROR(FIND(BF$1,Proyectos[[#This Row],[Región (es)]]),0)&gt;0,1,"0")</f>
        <v>0</v>
      </c>
      <c r="BG114" s="29" t="str">
        <f>IF(IFERROR(FIND(BG$1,Proyectos[[#This Row],[Región (es)]]),0)&gt;0,1,"0")</f>
        <v>0</v>
      </c>
      <c r="BH114" s="29" t="str">
        <f>IF(IFERROR(FIND(BH$1,Proyectos[[#This Row],[Región (es)]]),0)&gt;0,1,"0")</f>
        <v>0</v>
      </c>
      <c r="BI114" s="29" t="str">
        <f>IF(IFERROR(FIND(BI$1,Proyectos[[#This Row],[Región (es)]]),0)&gt;0,1,"0")</f>
        <v>0</v>
      </c>
      <c r="BJ114" s="29" t="str">
        <f>IF(IFERROR(FIND(BJ$1,Proyectos[[#This Row],[Región (es)]]),0)&gt;0,1,"0")</f>
        <v>0</v>
      </c>
      <c r="BL114" s="42"/>
    </row>
    <row r="115" spans="1:64" hidden="1" x14ac:dyDescent="0.25">
      <c r="A115" s="12">
        <f>IF(Proyectos[[#This Row],[Estado]]="Aprobado",ROW(),"0")</f>
        <v>115</v>
      </c>
      <c r="B115" s="13">
        <v>3975</v>
      </c>
      <c r="C115" s="24">
        <v>397</v>
      </c>
      <c r="D115" s="23" t="s">
        <v>306</v>
      </c>
      <c r="E115" s="36">
        <v>45628</v>
      </c>
      <c r="F115" s="36">
        <v>45646</v>
      </c>
      <c r="G115" s="15">
        <v>45629</v>
      </c>
      <c r="H115" s="14">
        <v>45646</v>
      </c>
      <c r="I115" s="14">
        <v>45649</v>
      </c>
      <c r="J115" s="14">
        <v>45646</v>
      </c>
      <c r="K115" s="13" t="s">
        <v>1303</v>
      </c>
      <c r="L115" s="13" t="s">
        <v>1304</v>
      </c>
      <c r="M115" s="13">
        <v>3975</v>
      </c>
      <c r="N115" s="16" t="s">
        <v>974</v>
      </c>
      <c r="O115" s="16" t="s">
        <v>1283</v>
      </c>
      <c r="P115" s="16" t="s">
        <v>950</v>
      </c>
      <c r="Q115" s="16"/>
      <c r="R115" s="16">
        <v>77</v>
      </c>
      <c r="U115" s="13">
        <v>18</v>
      </c>
      <c r="V115" s="13">
        <f>Proyectos[[#This Row],[Duración Inicial en Meses]]+IFERROR(VLOOKUP(Proyectos[[#This Row],[Folio Proyecto]],'[1]Solicitudes Especiales'!O:P,2,FALSE),0)</f>
        <v>18</v>
      </c>
      <c r="W115" s="12">
        <v>220</v>
      </c>
      <c r="X115" s="13" t="s">
        <v>816</v>
      </c>
      <c r="Z115" s="17">
        <v>860000000</v>
      </c>
      <c r="AA115" s="17">
        <v>37441000</v>
      </c>
      <c r="AB115" s="17">
        <f>Proyectos[[#This Row],[Monto de Donación (Solicitado)]]+Proyectos[[#This Row],[Aporte Propio]]</f>
        <v>897441000</v>
      </c>
      <c r="AC115" s="17">
        <f>Proyectos[[#This Row],[Monto de Donación (Solicitado)]]+IFERROR(VLOOKUP(Proyectos[[#This Row],[Folio Proyecto]],'[1]Solicitudes Especiales'!R:S,2,FALSE),0)</f>
        <v>860000000</v>
      </c>
      <c r="AD115" s="18"/>
      <c r="AE115" s="18"/>
      <c r="AF115" s="19"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MESES]],3,FALSE),"Sin Información"),"Sin Información")</f>
        <v>Sin Información</v>
      </c>
      <c r="AG115" s="17" t="str">
        <f>IFERROR(IF(OR(AND(Proyectos[[#This Row],[Ley]]="Ley N°21.015",Proyectos[[#This Row],[Estado]]="Aprobado"),AND(Proyectos[[#This Row],[Ley]]="Ley N°21.015 y Ley N°19.885",Proyectos[[#This Row],[Estado]]="Aprobado")),VLOOKUP(Proyectos[[#This Row],[Folio Proyecto]],[1]!Reporte_Ley_N°21.015[[FOLIO PROYECTO]:[PERMANENCIA EN EL PUESTO DE TRABAJO LUEGO DE 9 MESES]],7,FALSE),"Sin Información"),"Sin Información")</f>
        <v>Sin Información</v>
      </c>
      <c r="AH115" s="17" t="str">
        <f>IFERROR(VLOOKUP(Proyectos[[#This Row],[Folio Proyecto]],[1]!Reporte_Ley_N°21.015[[FOLIO PROYECTO]:[PERMANENCIA EN EL PUESTO DE TRABAJO LUEGO DE 9 MESES]],6,FALSE),"Sin Información")</f>
        <v>Sin Información</v>
      </c>
      <c r="AI115" s="17"/>
      <c r="AJ115" s="20" t="str">
        <f>IF(OR(Proyectos[[#This Row],[Fecha de Incio]]="Sin Información",Proyectos[[#This Row],[Fecha de Incio]]=""),"Sin Información",EDATE(Proyectos[[#This Row],[Fecha de Incio]],Proyectos[[#This Row],[Duración Aprobada]]))</f>
        <v>Sin Información</v>
      </c>
      <c r="AK115" s="20" t="str">
        <f ca="1">IF(Proyectos[[#This Row],[Fecha de Término]]="Sin Información","Sin Información",IF(Proyectos[[#This Row],[Fecha de Término]]&gt;TODAY(),"En Ejecución",IF(Proyectos[[#This Row],[Fecha de Término]]&lt;TODAY(),"Finalizado","FALSO")))</f>
        <v>Sin Información</v>
      </c>
      <c r="AL115" s="27" t="s">
        <v>976</v>
      </c>
      <c r="AM115" s="20"/>
      <c r="AN115" s="20"/>
      <c r="AO115" s="20"/>
      <c r="AP115" s="20"/>
      <c r="AQ115" s="20"/>
      <c r="AS115" s="13" t="str" cm="1">
        <f t="array" ref="AS115">IF(Proyectos[[#This Row],[Evaluado]]="SI",_xlfn.TEXTJOIN(" 
",TRUE,_xlfn._xlws.FILTER([1]!Interacciones[Fecha],([1]!Interacciones[Folio Proyecto]=Proyectos[[#This Row],[Folio Proyecto]])*([1]!Interacciones[Tipo]=[1]Categoría!$G$2),"Sin Observaciones")),"Sin Evaluación")</f>
        <v>Sin Evaluación</v>
      </c>
      <c r="AT115" s="13" t="str" cm="1">
        <f t="array" ref="AT115">IF(Proyectos[[#This Row],[Evaluado]]="SI",_xlfn.TEXTJOIN(" 
",TRUE,_xlfn._xlws.FILTER([1]!Interacciones[Fecha],([1]!Interacciones[Folio Proyecto]=Proyectos[[#This Row],[Folio Proyecto]])*([1]!Interacciones[Tipo]=[1]Categoría!$G$3),"Sin Corrección")),"Sin Evaluación")</f>
        <v>Sin Evaluación</v>
      </c>
      <c r="AU115" s="29" t="str">
        <f>IF(IFERROR(FIND(AU$1,Proyectos[[#This Row],[Región (es)]]),0)&gt;0,1,"0")</f>
        <v>0</v>
      </c>
      <c r="AV115" s="29" t="str">
        <f>IF(IFERROR(FIND(AV$1,Proyectos[[#This Row],[Región (es)]]),0)&gt;0,1,"0")</f>
        <v>0</v>
      </c>
      <c r="AW115" s="29" t="str">
        <f>IF(IFERROR(FIND(AW$1,Proyectos[[#This Row],[Región (es)]]),0)&gt;0,1,"0")</f>
        <v>0</v>
      </c>
      <c r="AX115" s="29" t="str">
        <f>IF(IFERROR(FIND(AX$1,Proyectos[[#This Row],[Región (es)]]),0)&gt;0,1,"0")</f>
        <v>0</v>
      </c>
      <c r="AY115" s="29" t="str">
        <f>IF(IFERROR(FIND(AY$1,Proyectos[[#This Row],[Región (es)]]),0)&gt;0,1,"0")</f>
        <v>0</v>
      </c>
      <c r="AZ115" s="29" t="str">
        <f>IF(IFERROR(FIND(AZ$1,Proyectos[[#This Row],[Región (es)]]),0)&gt;0,1,"0")</f>
        <v>0</v>
      </c>
      <c r="BA115" s="29" t="str">
        <f>IF(IFERROR(FIND(BA$1,Proyectos[[#This Row],[Región (es)]]),0)&gt;0,1,"0")</f>
        <v>0</v>
      </c>
      <c r="BB115" s="29" t="str">
        <f>IF(IFERROR(FIND(BB$1,Proyectos[[#This Row],[Región (es)]]),0)&gt;0,1,"0")</f>
        <v>0</v>
      </c>
      <c r="BC115" s="29" t="str">
        <f>IF(IFERROR(FIND(BC$1,Proyectos[[#This Row],[Región (es)]]),0)&gt;0,1,"0")</f>
        <v>0</v>
      </c>
      <c r="BD115" s="29" t="str">
        <f>IF(IFERROR(FIND(BD$1,Proyectos[[#This Row],[Región (es)]]),0)&gt;0,1,"0")</f>
        <v>0</v>
      </c>
      <c r="BE115" s="29" t="str">
        <f>IF(IFERROR(FIND(BE$1,Proyectos[[#This Row],[Región (es)]]),0)&gt;0,1,"0")</f>
        <v>0</v>
      </c>
      <c r="BF115" s="29" t="str">
        <f>IF(IFERROR(FIND(BF$1,Proyectos[[#This Row],[Región (es)]]),0)&gt;0,1,"0")</f>
        <v>0</v>
      </c>
      <c r="BG115" s="29" t="str">
        <f>IF(IFERROR(FIND(BG$1,Proyectos[[#This Row],[Región (es)]]),0)&gt;0,1,"0")</f>
        <v>0</v>
      </c>
      <c r="BH115" s="29" t="str">
        <f>IF(IFERROR(FIND(BH$1,Proyectos[[#This Row],[Región (es)]]),0)&gt;0,1,"0")</f>
        <v>0</v>
      </c>
      <c r="BI115" s="29" t="str">
        <f>IF(IFERROR(FIND(BI$1,Proyectos[[#This Row],[Región (es)]]),0)&gt;0,1,"0")</f>
        <v>0</v>
      </c>
      <c r="BJ115" s="29" t="str">
        <f>IF(IFERROR(FIND(BJ$1,Proyectos[[#This Row],[Región (es)]]),0)&gt;0,1,"0")</f>
        <v>0</v>
      </c>
      <c r="BL115" s="42"/>
    </row>
    <row r="116" spans="1:64" ht="15" x14ac:dyDescent="0.25">
      <c r="C116"/>
      <c r="E116" s="15"/>
      <c r="F116" s="15"/>
      <c r="G116" s="15"/>
      <c r="H116" s="15"/>
      <c r="I116" s="15"/>
      <c r="J116" s="15"/>
    </row>
    <row r="117" spans="1:64" ht="15" x14ac:dyDescent="0.25">
      <c r="C117"/>
    </row>
    <row r="118" spans="1:64" ht="15" x14ac:dyDescent="0.25">
      <c r="C118"/>
    </row>
    <row r="119" spans="1:64" ht="15" x14ac:dyDescent="0.25">
      <c r="C119"/>
    </row>
    <row r="120" spans="1:64" ht="15" x14ac:dyDescent="0.25">
      <c r="C120"/>
    </row>
    <row r="121" spans="1:64" ht="15" x14ac:dyDescent="0.25">
      <c r="C121"/>
    </row>
    <row r="122" spans="1:64" ht="15" x14ac:dyDescent="0.25">
      <c r="C122"/>
    </row>
    <row r="123" spans="1:64" ht="15" x14ac:dyDescent="0.25">
      <c r="C123"/>
    </row>
    <row r="124" spans="1:64" ht="15" x14ac:dyDescent="0.25">
      <c r="C124"/>
    </row>
    <row r="125" spans="1:64" ht="15" x14ac:dyDescent="0.25">
      <c r="C125"/>
    </row>
  </sheetData>
  <conditionalFormatting sqref="B2:B115">
    <cfRule type="duplicateValues" dxfId="2" priority="1"/>
  </conditionalFormatting>
  <conditionalFormatting sqref="M2:M115">
    <cfRule type="duplicateValues" dxfId="1" priority="7"/>
  </conditionalFormatting>
  <conditionalFormatting sqref="AG2:AG115">
    <cfRule type="expression" dxfId="0" priority="2">
      <formula>AG2&gt;AC2</formula>
    </cfRule>
  </conditionalFormatting>
  <hyperlinks>
    <hyperlink ref="AP33" r:id="rId1" display="Carpeta Proyectos Ley 21.050" xr:uid="{2A92088C-FDDB-4748-B798-862D522CC695}"/>
    <hyperlink ref="AP32" r:id="rId2" display="Carpeta Proyectos Ley 21.050" xr:uid="{698A8294-E4AA-43AC-9E9A-EF0FFA313DFC}"/>
    <hyperlink ref="AP37" r:id="rId3" display="Carpeta Proyectos Ley 21.050" xr:uid="{D93A0D1A-A9EA-4066-B83E-DF362E71C059}"/>
    <hyperlink ref="AP3" r:id="rId4" display="Carpeta Proyectos Ley 21.050" xr:uid="{DF10DBEC-4747-42A7-B259-4BBAEA123C8F}"/>
    <hyperlink ref="AP41" r:id="rId5" display="Carpeta Proyectos Ley 21.050" xr:uid="{3631AED1-EF04-4DA4-A07D-FEA5EE252D54}"/>
    <hyperlink ref="AP2" r:id="rId6" display="Carpeta Proyectos Ley 21.050" xr:uid="{630B2DCF-9CB6-40B3-BE72-DC20C881089E}"/>
    <hyperlink ref="AP40" r:id="rId7" display="Carpeta Proyectos Ley 21.050" xr:uid="{34DCC7D1-0B67-4835-ABEB-3AAA1B07B388}"/>
    <hyperlink ref="AP43" r:id="rId8" display="Carpeta Proyectos Ley 21.050" xr:uid="{67879628-20FC-4564-B9CD-F714DABA2380}"/>
    <hyperlink ref="AP5" r:id="rId9" display="Carpeta Proyectos Ley 21.050" xr:uid="{1C06A1EC-845A-42AA-8002-C3BA910DA7BE}"/>
    <hyperlink ref="AP44" r:id="rId10" display="Carpeta Proyectos Ley 21.050" xr:uid="{D4A1BCC2-CECC-424D-852F-642A6804BA56}"/>
    <hyperlink ref="AP46" r:id="rId11" display="Carpeta Proyectos Ley 21.050" xr:uid="{FB01D7BD-214E-4660-B484-668433B9F91B}"/>
    <hyperlink ref="AP51" r:id="rId12" display="Carpeta Proyectos Ley 21.050" xr:uid="{BECD76A2-AB27-4756-A7F7-395EE8655A79}"/>
    <hyperlink ref="AP52" r:id="rId13" display="Carpeta Proyectos Ley 21.050" xr:uid="{7FA81667-0CD3-4F7A-8BEB-8CA1955CB275}"/>
    <hyperlink ref="AP8" r:id="rId14" display="Carpeta Proyectos Ley 21.050" xr:uid="{EA639155-785B-4D95-96CF-63AC26EA2E40}"/>
    <hyperlink ref="AP14" r:id="rId15" display="Carpeta Proyectos Ley 21.050" xr:uid="{207FA151-9498-4530-B150-DB223B4789D3}"/>
    <hyperlink ref="AP62" r:id="rId16" display="Carpeta Proyectos Ley 21.050" xr:uid="{03993917-A129-411B-B721-2C58857A7912}"/>
    <hyperlink ref="AP67" r:id="rId17" display="Carpeta Proyectos Ley 21.050" xr:uid="{1B469486-8177-4419-B719-B09EF23F853D}"/>
    <hyperlink ref="AP18" r:id="rId18" display="Carpeta Proyectos Ley 21.050" xr:uid="{456BDF16-7700-4F86-9E8D-3DFBEE291C0E}"/>
    <hyperlink ref="AP81" r:id="rId19" display="Carpeta Proyectos Ley 21.050" xr:uid="{BDD3D324-EBA4-46A9-9DCF-0F25B951EFDD}"/>
  </hyperlinks>
  <pageMargins left="0.7" right="0.7" top="0.75" bottom="0.75" header="0.3" footer="0.3"/>
  <pageSetup orientation="portrait" r:id="rId20"/>
  <legacyDrawing r:id="rId21"/>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Donaciones 2024</vt:lpstr>
      <vt:lpstr>Proyectos</vt:lpstr>
      <vt:lpstr>CARENCIA_COMPLETO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Felipe Muñoz Marchant</dc:creator>
  <cp:lastModifiedBy>Alexis Felipe Muñoz Marchant</cp:lastModifiedBy>
  <dcterms:created xsi:type="dcterms:W3CDTF">2019-03-13T18:38:43Z</dcterms:created>
  <dcterms:modified xsi:type="dcterms:W3CDTF">2025-04-30T14:37:18Z</dcterms:modified>
</cp:coreProperties>
</file>